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5480" windowHeight="11580"/>
  </bookViews>
  <sheets>
    <sheet name="ETSEI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G311" i="4" l="1"/>
  <c r="G307" i="4"/>
  <c r="G303" i="4"/>
  <c r="G299" i="4"/>
  <c r="G295" i="4"/>
  <c r="E311" i="4"/>
  <c r="E307" i="4"/>
  <c r="E303" i="4"/>
  <c r="E299" i="4"/>
  <c r="E295" i="4"/>
  <c r="D285" i="4"/>
  <c r="F311" i="4"/>
  <c r="F307" i="4"/>
  <c r="F303" i="4"/>
  <c r="F299" i="4"/>
  <c r="F295" i="4"/>
  <c r="D311" i="4"/>
  <c r="D307" i="4"/>
  <c r="D303" i="4"/>
  <c r="D299" i="4"/>
  <c r="D295" i="4"/>
  <c r="G310" i="4"/>
  <c r="E310" i="4"/>
  <c r="G309" i="4"/>
  <c r="G308" i="4"/>
  <c r="E309" i="4"/>
  <c r="E308" i="4"/>
  <c r="G306" i="4"/>
  <c r="E306" i="4"/>
  <c r="G305" i="4"/>
  <c r="E305" i="4"/>
  <c r="G304" i="4"/>
  <c r="E304" i="4"/>
  <c r="G302" i="4"/>
  <c r="E302" i="4"/>
  <c r="G301" i="4"/>
  <c r="E301" i="4"/>
  <c r="G300" i="4"/>
  <c r="E300" i="4"/>
  <c r="G298" i="4"/>
  <c r="E298" i="4"/>
  <c r="G297" i="4"/>
  <c r="E297" i="4"/>
  <c r="G296" i="4"/>
  <c r="E296" i="4"/>
  <c r="G294" i="4"/>
  <c r="E294" i="4"/>
  <c r="G293" i="4"/>
  <c r="E293" i="4"/>
  <c r="G292" i="4"/>
  <c r="E292" i="4"/>
  <c r="C370" i="4" l="1"/>
  <c r="D370" i="4" s="1"/>
  <c r="C361" i="4"/>
  <c r="D361" i="4" s="1"/>
  <c r="F370" i="4"/>
  <c r="F369" i="4"/>
  <c r="D369" i="4"/>
  <c r="F368" i="4"/>
  <c r="D368" i="4"/>
  <c r="F361" i="4"/>
  <c r="F360" i="4"/>
  <c r="D360" i="4"/>
  <c r="F359" i="4"/>
  <c r="D359" i="4"/>
  <c r="E343" i="4"/>
  <c r="F343" i="4" s="1"/>
  <c r="F342" i="4"/>
  <c r="F341" i="4"/>
  <c r="D342" i="4"/>
  <c r="D341" i="4"/>
  <c r="C343" i="4"/>
  <c r="D343" i="4" s="1"/>
  <c r="E336" i="4"/>
  <c r="F336" i="4" s="1"/>
  <c r="F335" i="4"/>
  <c r="F334" i="4"/>
  <c r="D335" i="4"/>
  <c r="D334" i="4"/>
  <c r="C336" i="4"/>
  <c r="D336" i="4" s="1"/>
  <c r="D327" i="4"/>
  <c r="C329" i="4"/>
  <c r="D329" i="4" s="1"/>
  <c r="F329" i="4"/>
  <c r="F328" i="4"/>
  <c r="F327" i="4"/>
  <c r="D328" i="4"/>
  <c r="C320" i="4"/>
  <c r="F319" i="4"/>
  <c r="D319" i="4"/>
  <c r="F320" i="4" l="1"/>
  <c r="F318" i="4"/>
  <c r="D320" i="4"/>
  <c r="D318" i="4"/>
  <c r="H20" i="4"/>
  <c r="H19" i="4"/>
  <c r="F20" i="4"/>
  <c r="F19" i="4"/>
  <c r="D20" i="4"/>
  <c r="D19" i="4"/>
  <c r="G12" i="4"/>
  <c r="F351" i="4" l="1"/>
  <c r="D351" i="4"/>
  <c r="F352" i="4"/>
  <c r="F350" i="4"/>
  <c r="D352" i="4"/>
  <c r="D350" i="4"/>
  <c r="F166" i="4"/>
  <c r="F281" i="4"/>
  <c r="F283" i="4"/>
  <c r="F285" i="4"/>
  <c r="F282" i="4"/>
  <c r="F284" i="4"/>
  <c r="D281" i="4"/>
  <c r="D283" i="4"/>
  <c r="D282" i="4"/>
  <c r="D284" i="4"/>
  <c r="D255" i="4"/>
  <c r="F254" i="4"/>
  <c r="D266" i="4"/>
  <c r="D270" i="4"/>
  <c r="D274" i="4"/>
  <c r="F269" i="4"/>
  <c r="F273" i="4"/>
  <c r="D208" i="4"/>
  <c r="D256" i="4"/>
  <c r="F255" i="4"/>
  <c r="D267" i="4"/>
  <c r="D271" i="4"/>
  <c r="F266" i="4"/>
  <c r="F270" i="4"/>
  <c r="F274" i="4"/>
  <c r="D251" i="4"/>
  <c r="D258" i="4"/>
  <c r="F258" i="4"/>
  <c r="D268" i="4"/>
  <c r="D272" i="4"/>
  <c r="F267" i="4"/>
  <c r="F271" i="4"/>
  <c r="D252" i="4"/>
  <c r="F251" i="4"/>
  <c r="F259" i="4"/>
  <c r="D269" i="4"/>
  <c r="D273" i="4"/>
  <c r="F268" i="4"/>
  <c r="F272" i="4"/>
  <c r="D235" i="4"/>
  <c r="D253" i="4"/>
  <c r="D257" i="4"/>
  <c r="F252" i="4"/>
  <c r="F256" i="4"/>
  <c r="F232" i="4"/>
  <c r="D254" i="4"/>
  <c r="D259" i="4"/>
  <c r="F253" i="4"/>
  <c r="F257" i="4"/>
  <c r="F209" i="4"/>
  <c r="F246" i="4"/>
  <c r="F220" i="4"/>
  <c r="D209" i="4"/>
  <c r="F210" i="4"/>
  <c r="D221" i="4"/>
  <c r="D234" i="4"/>
  <c r="F236" i="4"/>
  <c r="D206" i="4"/>
  <c r="F218" i="4"/>
  <c r="F222" i="4"/>
  <c r="D236" i="4"/>
  <c r="F233" i="4"/>
  <c r="F206" i="4"/>
  <c r="D219" i="4"/>
  <c r="D229" i="4"/>
  <c r="F229" i="4"/>
  <c r="D245" i="4"/>
  <c r="D210" i="4"/>
  <c r="F207" i="4"/>
  <c r="F211" i="4"/>
  <c r="F219" i="4"/>
  <c r="F221" i="4"/>
  <c r="D230" i="4"/>
  <c r="D233" i="4"/>
  <c r="F230" i="4"/>
  <c r="F235" i="4"/>
  <c r="F245" i="4"/>
  <c r="D207" i="4"/>
  <c r="D211" i="4"/>
  <c r="F208" i="4"/>
  <c r="D218" i="4"/>
  <c r="D220" i="4"/>
  <c r="D222" i="4"/>
  <c r="D231" i="4"/>
  <c r="D232" i="4"/>
  <c r="F231" i="4"/>
  <c r="F234" i="4"/>
  <c r="D246" i="4"/>
  <c r="D197" i="4"/>
  <c r="D179" i="4"/>
  <c r="D156" i="4"/>
  <c r="D127" i="4"/>
  <c r="D99" i="4"/>
  <c r="D71" i="4"/>
  <c r="D42" i="4"/>
  <c r="F38" i="4"/>
  <c r="F66" i="4"/>
  <c r="F96" i="4"/>
  <c r="F138" i="4"/>
  <c r="F181" i="4"/>
  <c r="D195" i="4"/>
  <c r="D178" i="4"/>
  <c r="D151" i="4"/>
  <c r="D122" i="4"/>
  <c r="D94" i="4"/>
  <c r="D66" i="4"/>
  <c r="D36" i="4"/>
  <c r="F44" i="4"/>
  <c r="F72" i="4"/>
  <c r="F102" i="4"/>
  <c r="F145" i="4"/>
  <c r="F188" i="4"/>
  <c r="D190" i="4"/>
  <c r="D170" i="4"/>
  <c r="D142" i="4"/>
  <c r="D114" i="4"/>
  <c r="D84" i="4"/>
  <c r="D56" i="4"/>
  <c r="D28" i="4"/>
  <c r="F53" i="4"/>
  <c r="F81" i="4"/>
  <c r="F117" i="4"/>
  <c r="F160" i="4"/>
  <c r="D25" i="4"/>
  <c r="D186" i="4"/>
  <c r="D164" i="4"/>
  <c r="D136" i="4"/>
  <c r="D108" i="4"/>
  <c r="D79" i="4"/>
  <c r="D51" i="4"/>
  <c r="F29" i="4"/>
  <c r="F58" i="4"/>
  <c r="F86" i="4"/>
  <c r="F124" i="4"/>
  <c r="F13" i="4"/>
  <c r="F199" i="4"/>
  <c r="F195" i="4"/>
  <c r="F191" i="4"/>
  <c r="F187" i="4"/>
  <c r="F183" i="4"/>
  <c r="F179" i="4"/>
  <c r="F175" i="4"/>
  <c r="F171" i="4"/>
  <c r="F167" i="4"/>
  <c r="F163" i="4"/>
  <c r="F159" i="4"/>
  <c r="F155" i="4"/>
  <c r="F151" i="4"/>
  <c r="F147" i="4"/>
  <c r="F143" i="4"/>
  <c r="F139" i="4"/>
  <c r="F135" i="4"/>
  <c r="F131" i="4"/>
  <c r="F127" i="4"/>
  <c r="F123" i="4"/>
  <c r="F119" i="4"/>
  <c r="F115" i="4"/>
  <c r="F111" i="4"/>
  <c r="F107" i="4"/>
  <c r="F103" i="4"/>
  <c r="F99" i="4"/>
  <c r="F95" i="4"/>
  <c r="F91" i="4"/>
  <c r="F87" i="4"/>
  <c r="F83" i="4"/>
  <c r="F79" i="4"/>
  <c r="F75" i="4"/>
  <c r="F71" i="4"/>
  <c r="F67" i="4"/>
  <c r="F63" i="4"/>
  <c r="F59" i="4"/>
  <c r="F55" i="4"/>
  <c r="F51" i="4"/>
  <c r="F47" i="4"/>
  <c r="F43" i="4"/>
  <c r="F39" i="4"/>
  <c r="F35" i="4"/>
  <c r="F31" i="4"/>
  <c r="F27" i="4"/>
  <c r="D29" i="4"/>
  <c r="D33" i="4"/>
  <c r="D37" i="4"/>
  <c r="D41" i="4"/>
  <c r="D45" i="4"/>
  <c r="D49" i="4"/>
  <c r="D53" i="4"/>
  <c r="D57" i="4"/>
  <c r="D61" i="4"/>
  <c r="D65" i="4"/>
  <c r="D69" i="4"/>
  <c r="D73" i="4"/>
  <c r="D77" i="4"/>
  <c r="D81" i="4"/>
  <c r="D85" i="4"/>
  <c r="D89" i="4"/>
  <c r="D93" i="4"/>
  <c r="D97" i="4"/>
  <c r="D101" i="4"/>
  <c r="D105" i="4"/>
  <c r="D109" i="4"/>
  <c r="D113" i="4"/>
  <c r="D117" i="4"/>
  <c r="D121" i="4"/>
  <c r="D125" i="4"/>
  <c r="D129" i="4"/>
  <c r="D133" i="4"/>
  <c r="D137" i="4"/>
  <c r="D141" i="4"/>
  <c r="D145" i="4"/>
  <c r="D149" i="4"/>
  <c r="D153" i="4"/>
  <c r="D157" i="4"/>
  <c r="D161" i="4"/>
  <c r="D165" i="4"/>
  <c r="D169" i="4"/>
  <c r="D173" i="4"/>
  <c r="D177" i="4"/>
  <c r="D181" i="4"/>
  <c r="D185" i="4"/>
  <c r="D189" i="4"/>
  <c r="F196" i="4"/>
  <c r="F190" i="4"/>
  <c r="F185" i="4"/>
  <c r="F180" i="4"/>
  <c r="F174" i="4"/>
  <c r="F169" i="4"/>
  <c r="F164" i="4"/>
  <c r="F158" i="4"/>
  <c r="F153" i="4"/>
  <c r="F148" i="4"/>
  <c r="F142" i="4"/>
  <c r="F137" i="4"/>
  <c r="F132" i="4"/>
  <c r="F126" i="4"/>
  <c r="F121" i="4"/>
  <c r="F116" i="4"/>
  <c r="F110" i="4"/>
  <c r="F105" i="4"/>
  <c r="F100" i="4"/>
  <c r="F94" i="4"/>
  <c r="F89" i="4"/>
  <c r="F84" i="4"/>
  <c r="F78" i="4"/>
  <c r="F73" i="4"/>
  <c r="F68" i="4"/>
  <c r="F62" i="4"/>
  <c r="F57" i="4"/>
  <c r="F52" i="4"/>
  <c r="F46" i="4"/>
  <c r="F41" i="4"/>
  <c r="F36" i="4"/>
  <c r="F30" i="4"/>
  <c r="D27" i="4"/>
  <c r="D32" i="4"/>
  <c r="D38" i="4"/>
  <c r="D43" i="4"/>
  <c r="D48" i="4"/>
  <c r="D54" i="4"/>
  <c r="D59" i="4"/>
  <c r="D64" i="4"/>
  <c r="D70" i="4"/>
  <c r="D75" i="4"/>
  <c r="D80" i="4"/>
  <c r="D86" i="4"/>
  <c r="D91" i="4"/>
  <c r="D96" i="4"/>
  <c r="D102" i="4"/>
  <c r="D107" i="4"/>
  <c r="D112" i="4"/>
  <c r="D118" i="4"/>
  <c r="D123" i="4"/>
  <c r="D128" i="4"/>
  <c r="D134" i="4"/>
  <c r="D139" i="4"/>
  <c r="D144" i="4"/>
  <c r="D150" i="4"/>
  <c r="D155" i="4"/>
  <c r="D160" i="4"/>
  <c r="D166" i="4"/>
  <c r="D171" i="4"/>
  <c r="D176" i="4"/>
  <c r="D182" i="4"/>
  <c r="D187" i="4"/>
  <c r="D192" i="4"/>
  <c r="D196" i="4"/>
  <c r="D26" i="4"/>
  <c r="F194" i="4"/>
  <c r="F189" i="4"/>
  <c r="F184" i="4"/>
  <c r="F178" i="4"/>
  <c r="F173" i="4"/>
  <c r="F168" i="4"/>
  <c r="F162" i="4"/>
  <c r="F157" i="4"/>
  <c r="F152" i="4"/>
  <c r="F146" i="4"/>
  <c r="F141" i="4"/>
  <c r="F136" i="4"/>
  <c r="F130" i="4"/>
  <c r="F125" i="4"/>
  <c r="F120" i="4"/>
  <c r="F114" i="4"/>
  <c r="F109" i="4"/>
  <c r="F104" i="4"/>
  <c r="F98" i="4"/>
  <c r="F197" i="4"/>
  <c r="F186" i="4"/>
  <c r="F176" i="4"/>
  <c r="F165" i="4"/>
  <c r="F154" i="4"/>
  <c r="F144" i="4"/>
  <c r="F133" i="4"/>
  <c r="F122" i="4"/>
  <c r="F112" i="4"/>
  <c r="F101" i="4"/>
  <c r="F92" i="4"/>
  <c r="F85" i="4"/>
  <c r="F77" i="4"/>
  <c r="F70" i="4"/>
  <c r="F64" i="4"/>
  <c r="F56" i="4"/>
  <c r="F49" i="4"/>
  <c r="F42" i="4"/>
  <c r="F34" i="4"/>
  <c r="F28" i="4"/>
  <c r="D31" i="4"/>
  <c r="D39" i="4"/>
  <c r="D46" i="4"/>
  <c r="D52" i="4"/>
  <c r="D60" i="4"/>
  <c r="D67" i="4"/>
  <c r="D74" i="4"/>
  <c r="D82" i="4"/>
  <c r="D88" i="4"/>
  <c r="D95" i="4"/>
  <c r="D103" i="4"/>
  <c r="D110" i="4"/>
  <c r="D116" i="4"/>
  <c r="D124" i="4"/>
  <c r="D131" i="4"/>
  <c r="D138" i="4"/>
  <c r="D146" i="4"/>
  <c r="D152" i="4"/>
  <c r="D159" i="4"/>
  <c r="D167" i="4"/>
  <c r="D174" i="4"/>
  <c r="D180" i="4"/>
  <c r="D188" i="4"/>
  <c r="D194" i="4"/>
  <c r="D199" i="4"/>
  <c r="F193" i="4"/>
  <c r="F182" i="4"/>
  <c r="F172" i="4"/>
  <c r="F161" i="4"/>
  <c r="F150" i="4"/>
  <c r="F140" i="4"/>
  <c r="F129" i="4"/>
  <c r="F118" i="4"/>
  <c r="F108" i="4"/>
  <c r="F97" i="4"/>
  <c r="F90" i="4"/>
  <c r="F82" i="4"/>
  <c r="F76" i="4"/>
  <c r="F69" i="4"/>
  <c r="F61" i="4"/>
  <c r="F54" i="4"/>
  <c r="F48" i="4"/>
  <c r="F40" i="4"/>
  <c r="F33" i="4"/>
  <c r="F26" i="4"/>
  <c r="D34" i="4"/>
  <c r="D40" i="4"/>
  <c r="D47" i="4"/>
  <c r="D55" i="4"/>
  <c r="D62" i="4"/>
  <c r="D68" i="4"/>
  <c r="D76" i="4"/>
  <c r="D83" i="4"/>
  <c r="D90" i="4"/>
  <c r="D98" i="4"/>
  <c r="D104" i="4"/>
  <c r="D111" i="4"/>
  <c r="D119" i="4"/>
  <c r="D126" i="4"/>
  <c r="D132" i="4"/>
  <c r="D140" i="4"/>
  <c r="D147" i="4"/>
  <c r="D154" i="4"/>
  <c r="D162" i="4"/>
  <c r="D168" i="4"/>
  <c r="F25" i="4"/>
  <c r="D193" i="4"/>
  <c r="D184" i="4"/>
  <c r="D175" i="4"/>
  <c r="D163" i="4"/>
  <c r="D148" i="4"/>
  <c r="D135" i="4"/>
  <c r="D120" i="4"/>
  <c r="D106" i="4"/>
  <c r="D92" i="4"/>
  <c r="D78" i="4"/>
  <c r="D63" i="4"/>
  <c r="D50" i="4"/>
  <c r="D35" i="4"/>
  <c r="F32" i="4"/>
  <c r="F45" i="4"/>
  <c r="F60" i="4"/>
  <c r="F74" i="4"/>
  <c r="F88" i="4"/>
  <c r="F106" i="4"/>
  <c r="F128" i="4"/>
  <c r="F149" i="4"/>
  <c r="F170" i="4"/>
  <c r="F192" i="4"/>
  <c r="D198" i="4"/>
  <c r="D191" i="4"/>
  <c r="D183" i="4"/>
  <c r="D172" i="4"/>
  <c r="D158" i="4"/>
  <c r="D143" i="4"/>
  <c r="D130" i="4"/>
  <c r="D115" i="4"/>
  <c r="D100" i="4"/>
  <c r="D87" i="4"/>
  <c r="D72" i="4"/>
  <c r="D58" i="4"/>
  <c r="D44" i="4"/>
  <c r="D30" i="4"/>
  <c r="F37" i="4"/>
  <c r="F50" i="4"/>
  <c r="F65" i="4"/>
  <c r="F80" i="4"/>
  <c r="F93" i="4"/>
  <c r="F113" i="4"/>
  <c r="F134" i="4"/>
  <c r="F156" i="4"/>
  <c r="F177" i="4"/>
  <c r="F198" i="4"/>
  <c r="D13" i="4"/>
  <c r="D12" i="4"/>
  <c r="F12" i="4"/>
  <c r="J19" i="4" l="1"/>
  <c r="J20" i="4"/>
  <c r="H12" i="4"/>
  <c r="H13" i="4"/>
</calcChain>
</file>

<file path=xl/sharedStrings.xml><?xml version="1.0" encoding="utf-8"?>
<sst xmlns="http://schemas.openxmlformats.org/spreadsheetml/2006/main" count="463" uniqueCount="276">
  <si>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</si>
  <si>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</si>
  <si>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</si>
  <si>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</si>
  <si>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</si>
  <si>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</si>
  <si>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</si>
  <si>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</si>
  <si>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</si>
  <si>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</si>
  <si>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</si>
  <si>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</si>
  <si>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</si>
  <si>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</si>
  <si>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</si>
  <si>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</si>
  <si>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</si>
  <si>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</si>
  <si>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</si>
  <si>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</si>
  <si>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</si>
  <si>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</si>
  <si>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</si>
  <si>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</si>
  <si>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</si>
  <si>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</si>
  <si>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</si>
  <si>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</si>
  <si>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</si>
  <si>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</si>
  <si>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</si>
  <si>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</si>
  <si>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</si>
  <si>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</si>
  <si>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</si>
  <si>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</si>
  <si>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</si>
  <si>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</si>
  <si>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ESCOLA TÈCNICA SUPERIOR D'ENGINYERIA INDUSTRIAL DE BARCELONA</t>
  </si>
  <si>
    <t>Grau en Enginyeria de Materials</t>
  </si>
  <si>
    <t>Grau en Enginyeria en Tecnologies Industrials</t>
  </si>
  <si>
    <t>Grau en Enginyeria Química</t>
  </si>
  <si>
    <t>M'ha ajudat a decidir</t>
  </si>
  <si>
    <t>Visita de l'ETSEIB al meu centre</t>
  </si>
  <si>
    <t>Saló de l'Ensenyament</t>
  </si>
  <si>
    <t>Jornades de Portes Obertes</t>
  </si>
  <si>
    <t>Ha estat aclaridora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</si>
  <si>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</si>
  <si>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</si>
  <si>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</si>
  <si>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</si>
  <si>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Me l'han recomanada</t>
  </si>
  <si>
    <t>Crec que és la única que ofereix aquests estudis</t>
  </si>
  <si>
    <t>Femení</t>
  </si>
  <si>
    <t>Masculí</t>
  </si>
  <si>
    <t>Cicle Formatiu de Grau Superior</t>
  </si>
  <si>
    <t>Abrera - IES Voltrera (Pg. de l'Estació, 18)</t>
  </si>
  <si>
    <t>Bagà - IES L'Alt Berguedà (Av. Salarich, 29)</t>
  </si>
  <si>
    <t>Barcelona - Aula Escola Europea (Av. Mare de Déu de Lorda, 34-36)</t>
  </si>
  <si>
    <t>Barcelona - Betània-Patmos (Av. Mare de Déu de Lorda, 2-16)</t>
  </si>
  <si>
    <t>Barcelona - Canigó (C. Císter, 23)</t>
  </si>
  <si>
    <t>Barcelona - Casp-Sagrat Cor de Jesús (C. Casp, 25)</t>
  </si>
  <si>
    <t>Barcelona - Escola Pia Balmes (C. Balmes, 208)</t>
  </si>
  <si>
    <t>Barcelona - Escola Professional Salesiana (Pg. Sant Joan Bosco, 42)</t>
  </si>
  <si>
    <t>Barcelona - FERT (C. Pomaret, 23)</t>
  </si>
  <si>
    <t>Barcelona - Frederic Mistral/Tècnic Eulàlia (C. Pere II de Muntada, 8)</t>
  </si>
  <si>
    <t>Barcelona - IES Menéndez y Pelayo (Via Augusta, 138-140)</t>
  </si>
  <si>
    <t>Barcelona - IES Montserrat (C. Copèrnic, 84)</t>
  </si>
  <si>
    <t>Barcelona - IES Salvador Espriu (Pl. de les Glòries Catalanes, 20)</t>
  </si>
  <si>
    <t>Barcelona - IES Secretari Coloma (C. Secretari Coloma, 25)</t>
  </si>
  <si>
    <t>Barcelona - Infant Jesús (C. Avenir, 19)</t>
  </si>
  <si>
    <t>Barcelona - Institució Cultural del C.I.C. (Via Augusta, 205)</t>
  </si>
  <si>
    <t>Barcelona - Jesús i Maria (Pg. de Sant Gervasi, 15)</t>
  </si>
  <si>
    <t>Barcelona - Joan Pelegrí (C. Consell de Cent, 14)</t>
  </si>
  <si>
    <t>Barcelona - La Salle Bonanova (Pg. de la Bonanova, 8)</t>
  </si>
  <si>
    <t>Barcelona - Lestonnac (C. Aragó, 284 / cantonada Pau Claris)</t>
  </si>
  <si>
    <t>Barcelona - Lestonnac (C. Pau Claris, 131)</t>
  </si>
  <si>
    <t>Barcelona - Loreto-Abat Oliba (Av. Pearson, 9)</t>
  </si>
  <si>
    <t>Liceu Francès de Barcelona (Av. Bosch i Gimpera, 6-10)</t>
  </si>
  <si>
    <t>Barcelona - Maristes Sants - les Corts (C. Vallespir, 160)</t>
  </si>
  <si>
    <t>Barcelona - Montserrat (Av. Vallvidrera, 68)</t>
  </si>
  <si>
    <t>Barcelona - Pare Damià dels Sagrats Cors (Av. Vallvirera, 10)</t>
  </si>
  <si>
    <t>Barcelona - Pare Manyanet (Travessera de les Corts, 331)</t>
  </si>
  <si>
    <t>Barcelona - Sagrat Cor Diputació (C. Diputació, 326)</t>
  </si>
  <si>
    <t>Barcelona - Sagrat Cor-Sarrià (C. Sagrat Cor, 25)</t>
  </si>
  <si>
    <t>Barcelona - Salesians de Rocafort (C. Rocafort, 42)</t>
  </si>
  <si>
    <t>Barcelona - Salesians de Sarrià (Sant Àngel) (Pg. de Sant Joan Bosco, 42)</t>
  </si>
  <si>
    <t>Barcelona - Sant Estanislau de Kostka-S.E.K. (Rier de Can Toda 29-31)</t>
  </si>
  <si>
    <t>Barcelona - Sant Ignasi (C. Carrasco i Formiguera, 32)</t>
  </si>
  <si>
    <t>Barcelona - Sant Joan Bosco/Salesians d'Horta (Pg. Vall d'Hebron, 258-260)</t>
  </si>
  <si>
    <t>Barcelona - Sant Miquel (C. Rosselló, 175)</t>
  </si>
  <si>
    <t>Barcelona - Santa Teresa de Jesús (C. Llobregós, 130)</t>
  </si>
  <si>
    <t>Barcelona - Santíssima Trinitat (Av. D'Esplugues, 62-70)</t>
  </si>
  <si>
    <t>Barcelona - St. Paul's School (Av. Pearson, 39)</t>
  </si>
  <si>
    <t>Barcelona - St. Peter's School (C. Eduard Toldrà, 14-18)</t>
  </si>
  <si>
    <t>Barcelona - Thau (Avinguda d'Esplugues, 49-53)</t>
  </si>
  <si>
    <t>Barcelona - Vedruna-Gràcia (C. Gran de Gràcia, 234-236)</t>
  </si>
  <si>
    <t>Bellaterra - La Vall (Ctra. Sabadell a Bellaterra, Km. 4,6)</t>
  </si>
  <si>
    <t>Bellcaire d'Urgell - IES Ermengol IV (C. Enric Servat, s/n)</t>
  </si>
  <si>
    <t>Caldes de Montbui - Escola Pia de Caldes de Montbui (Avda. Josep Fontcuberta, 166)</t>
  </si>
  <si>
    <t>Calella - Freta (C. Costa i Fornaguera, 2-14)</t>
  </si>
  <si>
    <t>Corbera de Llobregat - IES de Corbera de Llobregat (C. Andromeda, 2-4)</t>
  </si>
  <si>
    <t>Eivissa - IES Isidoro Macabich (Carrer de Sa Blanca Dona s/n Apartat 811)</t>
  </si>
  <si>
    <t>El Masnou - IES Mediterrània (C. Rosa Sensat, s/n)</t>
  </si>
  <si>
    <t>Esplugues de Llobregat - Garbí (C. Sant Mateu, 13-15)</t>
  </si>
  <si>
    <t>Gavà - Sagrada Família (Rbla. de Pompeu Fabra, 126-130)</t>
  </si>
  <si>
    <t>Gavà - Santo Ángel (Av, de les Bòbiles, 1)</t>
  </si>
  <si>
    <t>Girona - IES Jaume Vicenç Vives (C. Isabel la Católica núm 17)</t>
  </si>
  <si>
    <t>Girona - Maristes Girona (Av. Josep Tarradellas, 5-7)</t>
  </si>
  <si>
    <t>Granollers - Educem (C. Rafael Casanova, 40 - 42)</t>
  </si>
  <si>
    <t>Granollers - Escola Pia de Granollers (c. Guayaquil, 54)</t>
  </si>
  <si>
    <t>Jorba - Mestral (Carretera NII, km 550)</t>
  </si>
  <si>
    <t>La Garriga - IES Manuel Blancafort (Av. 11 de Setembre, 29)</t>
  </si>
  <si>
    <t>L'Hospitalet de Llobregat - Joan XXIII (Av. Mare de Déu de Bellvitge,100-110)</t>
  </si>
  <si>
    <t>Mahó (Menorca) - IES Joan Ramis i Ramis (Av. Vives Llull nº 15)</t>
  </si>
  <si>
    <t>Manresa - La Salle (C. Pau, 109-111)</t>
  </si>
  <si>
    <t>Mataró - Escola Pia de Mataró (C/ Sant Agustí, 59)</t>
  </si>
  <si>
    <t>Mataró - Maristes Valldemia (Av. de la Riera, 124-182)</t>
  </si>
  <si>
    <t>Premià de Dalt - IES Valerià Pujol i Bosch (Pg. Can Balet, s/n)</t>
  </si>
  <si>
    <t>Reus - IES Gabriel Ferrater i Soler (Ctra. de Montblanc, 5-9 (s'entra C. Josep Caixers))</t>
  </si>
  <si>
    <t>Sant Cugat del Vallès - IES Angeleta Ferrer i Sensat (C. Granollers, 43)</t>
  </si>
  <si>
    <t>Sant Cugat del Vallès - Viaró (Av. Alcalde Barnils, 2)</t>
  </si>
  <si>
    <t>Sant Feliu de Llobregat - Bon Salvador (C. d'Armenteres, 39)</t>
  </si>
  <si>
    <t>Sant Feliu de Llobregat - Virgen de la Salud (C. Constitució, 3)</t>
  </si>
  <si>
    <t>Sant Joan Despí - IES Jaume Salvador i Pedrol (C. Sant Martí de l'Erm, 4)</t>
  </si>
  <si>
    <t>Sant Just Desvern - IES de Sant Just Desvern (Pg. de la Muntanya, 19)</t>
  </si>
  <si>
    <t>Sant Sadurní d'Anoia - IES Escola Intermunicipal del Penedès (Pl. Santiago Rusiñol, s/n)</t>
  </si>
  <si>
    <t>Sant Sadurní d'Anoia - Sant Josep (C. Germans de Sant Gabriel, 2-7)</t>
  </si>
  <si>
    <t>Tarragona - IES Antoni de Martí i Franquès (C. Enric d'Ossó, 3)</t>
  </si>
  <si>
    <t>Tarragona - La Salle (Ctra. De Valls, s/n)</t>
  </si>
  <si>
    <t>Tarragona - Lestonnac-l'Ensenyança (C. de l'Arc de Sant Llorenç, 2)</t>
  </si>
  <si>
    <t>Tàrrega - IES Manuel de Pedrolo (Av. Tarragona, 2)</t>
  </si>
  <si>
    <t>Tortosa - IES Joaquim Bau (Av. Estadi, 14)</t>
  </si>
  <si>
    <t>Vic - IES de Vic (Av. Sant Bernat Calbó, 8)</t>
  </si>
  <si>
    <t>Vic - IES Jaume Callís (Av. Olímpia, 2)</t>
  </si>
  <si>
    <t>Vic - Sant Miquel dels Sants (C. Jaume I, 11)</t>
  </si>
  <si>
    <t>Viladecans - Goar (C. Circumval•lació, 50)</t>
  </si>
  <si>
    <t>Vilafranca del Penedès - IES Eugeni d'Ors (Av. Tarragona, s/n)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</si>
  <si>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</si>
  <si>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</si>
  <si>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</si>
  <si>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</si>
  <si>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</si>
  <si>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</si>
  <si>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</si>
  <si>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</si>
  <si>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Twitter (@BarcelonaTech)</t>
  </si>
  <si>
    <t>Escola Oficial d'Idiomes: Curs de nivell 5 o Certificat Avançat 2 </t>
  </si>
  <si>
    <t>Ja havia decidit fer aquest estudis</t>
  </si>
  <si>
    <t>Activitats de Difusió (tallers)</t>
  </si>
  <si>
    <t>Facebook</t>
  </si>
  <si>
    <t>Twitter</t>
  </si>
  <si>
    <t>Youtube</t>
  </si>
  <si>
    <t>6. En cas que hagis participat en alguna activitat de promoció del l’ETSEIB, en quin grau t’ha servit per pendre la decisió de realitzar aquest estudi?</t>
  </si>
  <si>
    <t>7. Has consultat el web de l’ETSEIB?</t>
  </si>
  <si>
    <t xml:space="preserve">8. Si l’has consultat, la informació que cercaves </t>
  </si>
  <si>
    <t>2014-2015</t>
  </si>
  <si>
    <t>Crec que és la millor en aquests estudis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</si>
  <si>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</si>
  <si>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</si>
  <si>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</si>
  <si>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</si>
  <si>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</si>
  <si>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</si>
  <si>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/>
  </si>
  <si>
    <t>Alella - IES d'Alella (Av. Del Bosquet, 7)</t>
  </si>
  <si>
    <t>Badalona - Pere Vergés (Av. De les Palmeres, 5)</t>
  </si>
  <si>
    <t>Barcelona - Claret (Av. Sant Antoni Maria Claret, 49)</t>
  </si>
  <si>
    <t>Barcelona - Compañía de Santa Teresa de Jesús (C. Ganduxer, 85-105)</t>
  </si>
  <si>
    <t>Barcelona - Escola d'Art del Treball (C. Comte d'Urgell, 187)</t>
  </si>
  <si>
    <t>Barcelona - Escola Pia de Nostra Senyora (C. Diputació, 277)</t>
  </si>
  <si>
    <t>Barcelona - Escola Tècnica Professional de El Clot (C. València, 680)</t>
  </si>
  <si>
    <t>Barcelona - Gravi (Jericó, 5-7)</t>
  </si>
  <si>
    <t>Barcelona - IES Ausiàs March (Av. d'Esplugues, 38)</t>
  </si>
  <si>
    <t>Barcelona - IES Eugeni d'Ors (C. Ignasi Agustí, 4)</t>
  </si>
  <si>
    <t>Barcelona - IES Icària (C. Dr. Trueta, 81)</t>
  </si>
  <si>
    <t>Barcelona - IES Institut Obert de Catalunya (Av. Paral•lel, 71)</t>
  </si>
  <si>
    <t>Barcelona - IES Joan Brossa (Av. Mare de Déu de Montserrat, 78-84)</t>
  </si>
  <si>
    <t>Barcelona - IES Juan Manuel Zafra (C. Rogent, 51)</t>
  </si>
  <si>
    <t>Barcelona - IES Manuel Carrasco i Formiguera (C. Santa Fe, 2)</t>
  </si>
  <si>
    <t>Barcelona - IES Vila de Gràcia (C. Riera de Sant Miquel, 58-62)</t>
  </si>
  <si>
    <t>Barcelona - IPSI (C. Comte Borrell 212-216 (Provença, 107-109 ))</t>
  </si>
  <si>
    <t>Barcelona - La Salle Horta (C. Dr. Letamendi, 63)</t>
  </si>
  <si>
    <t>Barcelona - Mare de Déu de les Escoles Pies (C. Roger de Llúria, 64)</t>
  </si>
  <si>
    <t>Barcelona - Oak House British School/Casa del Roure (C. Sant Pere Claver, 12-18)</t>
  </si>
  <si>
    <t>Barcelona - Reial Monestir de Santa Isabel (C. Vergós, 44-52)</t>
  </si>
  <si>
    <t>Barcelona - Sagrada Família Horta (C. Peris Mencheta, 26-46)</t>
  </si>
  <si>
    <t>Barcelona - Sagrado Corazón (C. Eduard Conde, 17-23)</t>
  </si>
  <si>
    <t>Barcelona - Sant Marc de Sarrià (C. Carrasco i Formiguera, 12)</t>
  </si>
  <si>
    <t>Barcelona - Shalom (Rbla. de Catalunya, 83)</t>
  </si>
  <si>
    <t>Barcelona - Valldaura (C. Santa Engràcia, 110)</t>
  </si>
  <si>
    <t>Benicarló - IES Ramon Cid (Polígon Escolar, s/n)</t>
  </si>
  <si>
    <t>Blanes - IES Serrallarga (C. Joan Benejam, 1)</t>
  </si>
  <si>
    <t>Calella - IES Bisbe Sivilla (C. Valldebanador, 39)</t>
  </si>
  <si>
    <t>Castelldefels - IES Les Marines (Camí Reial de València, 12)</t>
  </si>
  <si>
    <t>Centelles - IES Pere Barnils (Av. Pere Barnils, s/n)</t>
  </si>
  <si>
    <t>Cornellà de Llobregat - IES Francesc Macià (C. Joan Maragall, s/n)</t>
  </si>
  <si>
    <t>Eivissa - IES Sta Maria de Ibiza (Avinguda Ignaci Wallis nº 33)</t>
  </si>
  <si>
    <t>El Prat de Llobregat - IES Illa dels Banyols (Gaiter del Llobregat, 121-123)</t>
  </si>
  <si>
    <t>El Vendrell - IES Baix Penedès (Av. Salvador Palau Rabassó, 1)</t>
  </si>
  <si>
    <t>Esparreguera - IES El Cairat (C. Gorgonçana, 1)</t>
  </si>
  <si>
    <t>Esplugues de Llobregat - Nazaret (C. Milà i Pi, 29-31)</t>
  </si>
  <si>
    <t>Figueres - IES Olivar Gran (Av. M. Àngels Anglada, 11)</t>
  </si>
  <si>
    <t>Gandesa - IES Terra Alta (Ctra. de Vilalba, 30)</t>
  </si>
  <si>
    <t>Girona - Les Alzines (Camí Vell de Fornells, núm. 2)</t>
  </si>
  <si>
    <t>Girona - Montessori-Palau (C. Camí vell de Fornells, 33)</t>
  </si>
  <si>
    <t>Granollers - IES Escola del Treball (C. Roger de Flor, 66)</t>
  </si>
  <si>
    <t>Igualada - Escola Pia d'Igualada (Pl. Castells, 10)</t>
  </si>
  <si>
    <t>Igualada - IES Joan Mercader (C. Sant Vicenç, 27)</t>
  </si>
  <si>
    <t>La Garriga - SEK-Catalunya (Av. els Tremolenchs, 24-26)</t>
  </si>
  <si>
    <t>La Selva del Camp - IES Joan Puig i Ferreter (C. Abel Ferrater, 2)</t>
  </si>
  <si>
    <t>L'Hospitalet de Llobregat - IES Bisbe Berenguer (C. Aprestadora, 49)</t>
  </si>
  <si>
    <t>L'Hospitalet de Llobregat - IES Eugeni d'Ors (C. Vallparda, 32-42)</t>
  </si>
  <si>
    <t>L'Hospitalet de Llobregat - IES Margarida Xirgu (Trav. de Collblanch, 56)</t>
  </si>
  <si>
    <t>L'Hospitalet de Llobregat - IES Torras i Bages (Av. Can Serra, 101)</t>
  </si>
  <si>
    <t>L'Hospitalet de Llobregat - Jaume Balmes (Travessia Industrial, 161)</t>
  </si>
  <si>
    <t>L'Hospitalet de Llobregat - Pineda (C. dels Joncs, 1)</t>
  </si>
  <si>
    <t>L'Hospitalet de Llobregat - Sant Josep Obrer (C. Covadonga, s/n)</t>
  </si>
  <si>
    <t>Lloret de Mar - IES Ramon Coll i Rodés (C. Senyora de Rossell, 28-30)</t>
  </si>
  <si>
    <t>Malgrat de Mar - Vedruna (C. Mar, 30-32)</t>
  </si>
  <si>
    <t>Manlleu - La Salle Manlleu (C. Enric Delaris, 68)</t>
  </si>
  <si>
    <t>Manresa - IES Pius Font i Quer (C. Amadeu Vives, s/n)</t>
  </si>
  <si>
    <t>Martorell - IES Pompeu Fabra (C. Fèlix Duran i Canyameres, 3)</t>
  </si>
  <si>
    <t>Mataró - Freta (Pg. Rocafonda, 45-47)</t>
  </si>
  <si>
    <t>Mataró - Gem (C. Ávila, 9-45)</t>
  </si>
  <si>
    <t>Montcada i Reixac - La Salle Montcada (P. Sant Joan Baptista de La Salle, 1)</t>
  </si>
  <si>
    <t>Olesa de Montserrat - IES Creu de Saba (Francesc Macià, 193)</t>
  </si>
  <si>
    <t>Olot - IES-SEP La Garrotxa (Ctra. de Riudaura, 110)</t>
  </si>
  <si>
    <t>Palafrugell - IES Baix Empordà (Av. de les Corts Catalanes, s/n)</t>
  </si>
  <si>
    <t>Palamós - Vedruna (C. Xaloc, 22)</t>
  </si>
  <si>
    <t>Palma de Mallorca - Colegio Luis Vives (San Juan de la Salle, nº5)</t>
  </si>
  <si>
    <t>Reus - IES Baix Camp (C. Jacint Barrau, 1)</t>
  </si>
  <si>
    <t>Reus - IES Lluís Domènech i Montaner (C. Maspujol, 21-23)</t>
  </si>
  <si>
    <t>Reus - La Salle (Pl. la Pastoreta, 10)</t>
  </si>
  <si>
    <t>Rubí - Maristes Rubí (C. Magallanes, 65)</t>
  </si>
  <si>
    <t>Sabadell - Sant Nicolau (C. Jardí, 72-80)</t>
  </si>
  <si>
    <t>Sant Andreu de la Barca - IES El Palau (C. Empordà, 7-13)</t>
  </si>
  <si>
    <t>Sant Andreu de Llavaneres - IES de Llavaneres (Passeig del Perelló, 2)</t>
  </si>
  <si>
    <t>Sant Antoni e Calonge - IES Puig Cargol (Pla de Calonge, s/n)</t>
  </si>
  <si>
    <t>Sant Boi de Llobregat - Llor (Ctra. Lluís Companys, s/n)</t>
  </si>
  <si>
    <t>Sant Cugat del Vallès - Àgora (C. Ferrer i Guàrdia, s/n)</t>
  </si>
  <si>
    <t>Sant Cugat del Vallès - El Pinar de Nuestra Señora (Canal de la Mànega, 3-5)</t>
  </si>
  <si>
    <t>Sant Joan de Vilatorrada - IES Quercus (Av. Montserrat, 95)</t>
  </si>
  <si>
    <t>Sant Pere de Ribes - IES Can Puig (C. Joan Maragall, s/n)</t>
  </si>
  <si>
    <t>Sant Pere de Vilamajor - IES de Vilamajor (C. de Can Llobera, s/n)</t>
  </si>
  <si>
    <t>Sitges - IES Joan Ramon Benaprès (Camí de la Fita, s/n)</t>
  </si>
  <si>
    <t>Solsona - Arrels II (Av. Cardenal Tarancón, 49)</t>
  </si>
  <si>
    <t>Solsona - IES Francesc Ribalta (C. Francesc  Ribalta, s/n)</t>
  </si>
  <si>
    <t>Tarragona - IES Tarragona (Plaça Imperial Tarraco, 1)</t>
  </si>
  <si>
    <t>Tarragona - Santa Teresa de Jesús (Rbla. Nova, 79)</t>
  </si>
  <si>
    <t>Vic - Escorial (C. Santa Joaquima de Vedruna, 6)</t>
  </si>
  <si>
    <t>Vielha e Mijaran - IES d'Aran (Ctra. de Betren, s/n)</t>
  </si>
  <si>
    <t>Viladecans - IES Miramar (Av. Miramar, s/n)</t>
  </si>
  <si>
    <t>Vilafranca del Penedès - Montagut (C. Amàlia Soler, 169)</t>
  </si>
  <si>
    <t>Vilanova del Camí - IES Pla de les Moreres (C. Cristòfor Colom, s/n)</t>
  </si>
  <si>
    <t>Vilassar de Mar - IES Vilatzara (Av. Arquitecte Eduard Farrés, 101)</t>
  </si>
  <si>
    <t>Jornada de portes obertes o visites a campus i centres de Barcelona</t>
  </si>
  <si>
    <t>Jornada de portes obertes o visites a campus i centres de Baix Llobregat (Castelldefels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</si>
  <si>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</si>
  <si>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</si>
  <si>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</si>
  <si>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Jornada de portes obertes o visites al Campus de Vilanova i la Geltrú</t>
  </si>
  <si>
    <t>Jornada de portes obertes o visites al Campus d'Igualada</t>
  </si>
  <si>
    <t>No m'ha ajudat</t>
  </si>
  <si>
    <t>No m'ha aclarit els dubtes</t>
  </si>
  <si>
    <t>10. La sessió de benvinguda t’ha resultat aclaridora sobre el funcionament, les infraestructures i els serveis de l’ETSEIB?</t>
  </si>
  <si>
    <t>No contestat</t>
  </si>
  <si>
    <t>11. La sessió de benvinguda t’ha resultat aclaridora sobre el funcionament de la fase inicial?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</si>
  <si>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</si>
  <si>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</si>
  <si>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L'he trobada facilment</t>
  </si>
  <si>
    <t>Activitats d'orientació (Pots marcar més d'una opció)</t>
  </si>
  <si>
    <t>9. Has buscat informació sobre l’ETSEIB en altres xarxes socials? Indica totes les que corresponguin.</t>
  </si>
  <si>
    <t>NS/NC</t>
  </si>
  <si>
    <t>M'ha costat trobar-la</t>
  </si>
  <si>
    <t>Visita a l'ETSEIB amb la meva escola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</si>
</sst>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###0.0%"/>
    <numFmt numFmtId="166" formatCode="_(* #,##0.00_);_(* \(#,##0.00\);_(* &quot;-&quot;??_);_(@_)"/>
    <numFmt numFmtId="167" formatCode="0.0%"/>
  </numFmts>
  <fonts count="25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/>
    <xf numFmtId="9" fontId="24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8" fillId="2" borderId="0" xfId="0" applyFont="1" applyFill="1" applyAlignment="1">
      <alignment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vertical="center" wrapText="1"/>
    </xf>
    <xf numFmtId="0" fontId="16" fillId="7" borderId="26" xfId="0" applyFont="1" applyFill="1" applyBorder="1" applyAlignment="1">
      <alignment vertical="center" wrapText="1"/>
    </xf>
    <xf numFmtId="0" fontId="16" fillId="7" borderId="28" xfId="0" applyFont="1" applyFill="1" applyBorder="1" applyAlignment="1">
      <alignment vertical="center" wrapText="1"/>
    </xf>
    <xf numFmtId="0" fontId="12" fillId="0" borderId="0" xfId="0" applyFont="1" applyBorder="1"/>
    <xf numFmtId="0" fontId="17" fillId="0" borderId="0" xfId="0" applyFont="1" applyBorder="1" applyAlignment="1">
      <alignment horizontal="left" vertical="top" wrapText="1"/>
    </xf>
    <xf numFmtId="165" fontId="17" fillId="0" borderId="0" xfId="0" applyNumberFormat="1" applyFont="1" applyBorder="1" applyAlignment="1">
      <alignment horizontal="right" vertical="top"/>
    </xf>
    <xf numFmtId="0" fontId="16" fillId="7" borderId="3" xfId="0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"/>
    </xf>
    <xf numFmtId="0" fontId="18" fillId="0" borderId="0" xfId="0" applyFont="1"/>
    <xf numFmtId="164" fontId="20" fillId="0" borderId="15" xfId="4" applyNumberFormat="1" applyFont="1" applyBorder="1" applyAlignment="1">
      <alignment horizontal="right" vertical="center"/>
    </xf>
    <xf numFmtId="165" fontId="20" fillId="0" borderId="16" xfId="4" applyNumberFormat="1" applyFont="1" applyBorder="1" applyAlignment="1">
      <alignment horizontal="right" vertical="center"/>
    </xf>
    <xf numFmtId="164" fontId="20" fillId="0" borderId="18" xfId="4" applyNumberFormat="1" applyFont="1" applyBorder="1" applyAlignment="1">
      <alignment horizontal="right" vertical="center"/>
    </xf>
    <xf numFmtId="165" fontId="20" fillId="0" borderId="19" xfId="4" applyNumberFormat="1" applyFont="1" applyBorder="1" applyAlignment="1">
      <alignment horizontal="right" vertical="center"/>
    </xf>
    <xf numFmtId="164" fontId="20" fillId="0" borderId="21" xfId="4" applyNumberFormat="1" applyFont="1" applyBorder="1" applyAlignment="1">
      <alignment horizontal="right" vertical="center"/>
    </xf>
    <xf numFmtId="165" fontId="20" fillId="0" borderId="22" xfId="4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 wrapText="1"/>
    </xf>
    <xf numFmtId="164" fontId="20" fillId="4" borderId="16" xfId="4" applyNumberFormat="1" applyFont="1" applyFill="1" applyBorder="1" applyAlignment="1">
      <alignment horizontal="right" vertical="center"/>
    </xf>
    <xf numFmtId="165" fontId="20" fillId="4" borderId="17" xfId="4" applyNumberFormat="1" applyFont="1" applyFill="1" applyBorder="1" applyAlignment="1">
      <alignment horizontal="right" vertical="center"/>
    </xf>
    <xf numFmtId="164" fontId="20" fillId="4" borderId="19" xfId="4" applyNumberFormat="1" applyFont="1" applyFill="1" applyBorder="1" applyAlignment="1">
      <alignment horizontal="right" vertical="center"/>
    </xf>
    <xf numFmtId="164" fontId="20" fillId="4" borderId="22" xfId="4" applyNumberFormat="1" applyFont="1" applyFill="1" applyBorder="1" applyAlignment="1">
      <alignment horizontal="right" vertical="center"/>
    </xf>
    <xf numFmtId="165" fontId="20" fillId="4" borderId="20" xfId="4" applyNumberFormat="1" applyFont="1" applyFill="1" applyBorder="1" applyAlignment="1">
      <alignment horizontal="right" vertical="center"/>
    </xf>
    <xf numFmtId="165" fontId="20" fillId="4" borderId="23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14" fillId="0" borderId="16" xfId="0" applyNumberFormat="1" applyFont="1" applyBorder="1" applyAlignment="1">
      <alignment horizontal="right" vertical="center"/>
    </xf>
    <xf numFmtId="164" fontId="15" fillId="4" borderId="16" xfId="0" applyNumberFormat="1" applyFont="1" applyFill="1" applyBorder="1" applyAlignment="1">
      <alignment horizontal="right" vertical="center"/>
    </xf>
    <xf numFmtId="165" fontId="15" fillId="4" borderId="17" xfId="0" applyNumberFormat="1" applyFont="1" applyFill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5" fillId="4" borderId="19" xfId="0" applyNumberFormat="1" applyFont="1" applyFill="1" applyBorder="1" applyAlignment="1">
      <alignment horizontal="right" vertical="center"/>
    </xf>
    <xf numFmtId="165" fontId="15" fillId="4" borderId="20" xfId="0" applyNumberFormat="1" applyFont="1" applyFill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164" fontId="15" fillId="4" borderId="22" xfId="0" applyNumberFormat="1" applyFont="1" applyFill="1" applyBorder="1" applyAlignment="1">
      <alignment horizontal="right" vertical="center"/>
    </xf>
    <xf numFmtId="165" fontId="15" fillId="4" borderId="23" xfId="0" applyNumberFormat="1" applyFont="1" applyFill="1" applyBorder="1" applyAlignment="1">
      <alignment horizontal="right" vertical="center"/>
    </xf>
    <xf numFmtId="0" fontId="21" fillId="0" borderId="0" xfId="5"/>
    <xf numFmtId="164" fontId="14" fillId="0" borderId="15" xfId="5" applyNumberFormat="1" applyFont="1" applyBorder="1" applyAlignment="1">
      <alignment horizontal="right" vertical="center"/>
    </xf>
    <xf numFmtId="164" fontId="14" fillId="0" borderId="18" xfId="5" applyNumberFormat="1" applyFont="1" applyBorder="1" applyAlignment="1">
      <alignment horizontal="right" vertical="center"/>
    </xf>
    <xf numFmtId="164" fontId="14" fillId="0" borderId="21" xfId="5" applyNumberFormat="1" applyFont="1" applyBorder="1" applyAlignment="1">
      <alignment horizontal="right" vertical="center"/>
    </xf>
    <xf numFmtId="0" fontId="16" fillId="7" borderId="30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164" fontId="14" fillId="0" borderId="0" xfId="5" applyNumberFormat="1" applyFont="1" applyBorder="1" applyAlignment="1">
      <alignment vertical="center"/>
    </xf>
    <xf numFmtId="0" fontId="14" fillId="0" borderId="27" xfId="0" applyFont="1" applyBorder="1" applyAlignment="1">
      <alignment horizontal="left" vertical="center" wrapText="1"/>
    </xf>
    <xf numFmtId="164" fontId="14" fillId="0" borderId="19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4" fontId="14" fillId="0" borderId="22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7" fontId="14" fillId="0" borderId="19" xfId="0" applyNumberFormat="1" applyFont="1" applyBorder="1" applyAlignment="1">
      <alignment horizontal="right" vertical="center"/>
    </xf>
    <xf numFmtId="0" fontId="16" fillId="7" borderId="38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 wrapText="1"/>
    </xf>
    <xf numFmtId="164" fontId="15" fillId="4" borderId="21" xfId="0" applyNumberFormat="1" applyFont="1" applyFill="1" applyBorder="1" applyAlignment="1">
      <alignment horizontal="right" vertical="center"/>
    </xf>
    <xf numFmtId="165" fontId="15" fillId="4" borderId="22" xfId="0" applyNumberFormat="1" applyFont="1" applyFill="1" applyBorder="1" applyAlignment="1">
      <alignment horizontal="right" vertical="center"/>
    </xf>
    <xf numFmtId="0" fontId="20" fillId="0" borderId="3" xfId="4" applyFont="1" applyBorder="1" applyAlignment="1">
      <alignment horizontal="left" vertical="center" wrapText="1"/>
    </xf>
    <xf numFmtId="0" fontId="20" fillId="0" borderId="7" xfId="4" applyFont="1" applyBorder="1" applyAlignment="1">
      <alignment horizontal="left" vertical="center" wrapText="1"/>
    </xf>
    <xf numFmtId="0" fontId="20" fillId="0" borderId="11" xfId="4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6" xfId="5" applyFont="1" applyBorder="1" applyAlignment="1">
      <alignment horizontal="left" vertical="center" wrapText="1"/>
    </xf>
    <xf numFmtId="0" fontId="14" fillId="0" borderId="19" xfId="5" applyFont="1" applyBorder="1" applyAlignment="1">
      <alignment horizontal="left" vertical="center" wrapText="1"/>
    </xf>
    <xf numFmtId="0" fontId="14" fillId="0" borderId="28" xfId="5" applyFont="1" applyBorder="1" applyAlignment="1">
      <alignment horizontal="left" vertical="center" wrapText="1"/>
    </xf>
    <xf numFmtId="0" fontId="14" fillId="0" borderId="22" xfId="5" applyFont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164" fontId="14" fillId="0" borderId="39" xfId="0" applyNumberFormat="1" applyFont="1" applyBorder="1" applyAlignment="1">
      <alignment horizontal="right" vertical="center"/>
    </xf>
    <xf numFmtId="164" fontId="14" fillId="0" borderId="4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14" fillId="0" borderId="41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horizontal="left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64" fontId="23" fillId="0" borderId="18" xfId="6" applyNumberFormat="1" applyFont="1" applyBorder="1" applyAlignment="1">
      <alignment horizontal="right" vertical="center"/>
    </xf>
    <xf numFmtId="0" fontId="14" fillId="0" borderId="42" xfId="0" applyFont="1" applyBorder="1" applyAlignment="1">
      <alignment horizontal="left" vertical="center" wrapText="1"/>
    </xf>
    <xf numFmtId="164" fontId="14" fillId="0" borderId="43" xfId="0" applyNumberFormat="1" applyFont="1" applyBorder="1" applyAlignment="1">
      <alignment horizontal="right" vertical="center"/>
    </xf>
    <xf numFmtId="165" fontId="14" fillId="0" borderId="43" xfId="0" applyNumberFormat="1" applyFont="1" applyBorder="1" applyAlignment="1">
      <alignment horizontal="right" vertical="center"/>
    </xf>
    <xf numFmtId="164" fontId="15" fillId="4" borderId="43" xfId="0" applyNumberFormat="1" applyFont="1" applyFill="1" applyBorder="1" applyAlignment="1">
      <alignment horizontal="right" vertical="center"/>
    </xf>
    <xf numFmtId="165" fontId="15" fillId="4" borderId="42" xfId="0" applyNumberFormat="1" applyFont="1" applyFill="1" applyBorder="1" applyAlignment="1">
      <alignment horizontal="right" vertical="center"/>
    </xf>
    <xf numFmtId="0" fontId="14" fillId="0" borderId="44" xfId="0" applyFont="1" applyBorder="1" applyAlignment="1">
      <alignment horizontal="left" vertical="center" wrapText="1"/>
    </xf>
    <xf numFmtId="164" fontId="14" fillId="0" borderId="45" xfId="0" applyNumberFormat="1" applyFont="1" applyBorder="1" applyAlignment="1">
      <alignment horizontal="right" vertical="center"/>
    </xf>
    <xf numFmtId="165" fontId="14" fillId="0" borderId="45" xfId="0" applyNumberFormat="1" applyFont="1" applyBorder="1" applyAlignment="1">
      <alignment horizontal="right" vertical="center"/>
    </xf>
    <xf numFmtId="164" fontId="15" fillId="4" borderId="45" xfId="0" applyNumberFormat="1" applyFont="1" applyFill="1" applyBorder="1" applyAlignment="1">
      <alignment horizontal="right" vertical="center"/>
    </xf>
    <xf numFmtId="165" fontId="15" fillId="4" borderId="44" xfId="0" applyNumberFormat="1" applyFont="1" applyFill="1" applyBorder="1" applyAlignment="1">
      <alignment horizontal="right" vertical="center"/>
    </xf>
    <xf numFmtId="0" fontId="14" fillId="0" borderId="46" xfId="0" applyFont="1" applyBorder="1" applyAlignment="1">
      <alignment horizontal="left" vertical="center" wrapText="1"/>
    </xf>
    <xf numFmtId="10" fontId="14" fillId="0" borderId="45" xfId="0" applyNumberFormat="1" applyFont="1" applyBorder="1" applyAlignment="1">
      <alignment horizontal="right" vertical="center"/>
    </xf>
    <xf numFmtId="10" fontId="14" fillId="0" borderId="43" xfId="0" applyNumberFormat="1" applyFont="1" applyBorder="1" applyAlignment="1">
      <alignment horizontal="right" vertical="center"/>
    </xf>
    <xf numFmtId="164" fontId="14" fillId="0" borderId="48" xfId="0" applyNumberFormat="1" applyFont="1" applyBorder="1" applyAlignment="1">
      <alignment horizontal="right" vertical="center"/>
    </xf>
    <xf numFmtId="164" fontId="23" fillId="0" borderId="49" xfId="6" applyNumberFormat="1" applyFont="1" applyBorder="1" applyAlignment="1">
      <alignment horizontal="right" vertical="center"/>
    </xf>
    <xf numFmtId="164" fontId="23" fillId="0" borderId="48" xfId="6" applyNumberFormat="1" applyFont="1" applyBorder="1" applyAlignment="1">
      <alignment horizontal="right" vertical="center"/>
    </xf>
    <xf numFmtId="0" fontId="0" fillId="0" borderId="51" xfId="0" applyBorder="1" applyAlignment="1">
      <alignment vertical="center"/>
    </xf>
    <xf numFmtId="164" fontId="15" fillId="4" borderId="52" xfId="0" applyNumberFormat="1" applyFont="1" applyFill="1" applyBorder="1" applyAlignment="1">
      <alignment horizontal="right" vertical="center"/>
    </xf>
    <xf numFmtId="164" fontId="15" fillId="4" borderId="40" xfId="0" applyNumberFormat="1" applyFont="1" applyFill="1" applyBorder="1" applyAlignment="1">
      <alignment horizontal="right" vertical="center"/>
    </xf>
    <xf numFmtId="165" fontId="23" fillId="0" borderId="53" xfId="6" applyNumberFormat="1" applyFont="1" applyBorder="1" applyAlignment="1">
      <alignment horizontal="right" vertical="center"/>
    </xf>
    <xf numFmtId="165" fontId="23" fillId="0" borderId="54" xfId="6" applyNumberFormat="1" applyFont="1" applyBorder="1" applyAlignment="1">
      <alignment horizontal="right" vertical="center"/>
    </xf>
    <xf numFmtId="165" fontId="15" fillId="4" borderId="55" xfId="0" applyNumberFormat="1" applyFont="1" applyFill="1" applyBorder="1" applyAlignment="1">
      <alignment horizontal="right" vertical="center"/>
    </xf>
    <xf numFmtId="0" fontId="14" fillId="0" borderId="56" xfId="0" applyFont="1" applyBorder="1" applyAlignment="1">
      <alignment horizontal="left" vertical="center" wrapText="1"/>
    </xf>
    <xf numFmtId="164" fontId="15" fillId="4" borderId="57" xfId="0" applyNumberFormat="1" applyFont="1" applyFill="1" applyBorder="1" applyAlignment="1">
      <alignment horizontal="right" vertical="center"/>
    </xf>
    <xf numFmtId="165" fontId="23" fillId="0" borderId="47" xfId="6" applyNumberFormat="1" applyFont="1" applyBorder="1" applyAlignment="1">
      <alignment horizontal="right" vertical="center"/>
    </xf>
    <xf numFmtId="164" fontId="15" fillId="4" borderId="58" xfId="0" applyNumberFormat="1" applyFont="1" applyFill="1" applyBorder="1" applyAlignment="1">
      <alignment horizontal="right" vertical="center"/>
    </xf>
    <xf numFmtId="167" fontId="14" fillId="0" borderId="45" xfId="0" applyNumberFormat="1" applyFont="1" applyBorder="1" applyAlignment="1">
      <alignment horizontal="right" vertical="center"/>
    </xf>
    <xf numFmtId="0" fontId="14" fillId="0" borderId="59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164" fontId="14" fillId="0" borderId="50" xfId="0" applyNumberFormat="1" applyFont="1" applyBorder="1" applyAlignment="1">
      <alignment horizontal="right" vertical="center"/>
    </xf>
    <xf numFmtId="0" fontId="0" fillId="0" borderId="64" xfId="0" applyBorder="1" applyAlignment="1">
      <alignment vertical="center"/>
    </xf>
    <xf numFmtId="165" fontId="15" fillId="4" borderId="65" xfId="0" applyNumberFormat="1" applyFont="1" applyFill="1" applyBorder="1" applyAlignment="1">
      <alignment horizontal="right" vertical="center"/>
    </xf>
    <xf numFmtId="9" fontId="12" fillId="0" borderId="0" xfId="7" applyFont="1"/>
    <xf numFmtId="0" fontId="10" fillId="5" borderId="2" xfId="1" applyFont="1" applyFill="1" applyBorder="1" applyAlignment="1">
      <alignment horizontal="left" vertical="center" wrapText="1"/>
    </xf>
    <xf numFmtId="166" fontId="16" fillId="7" borderId="31" xfId="3" applyFont="1" applyFill="1" applyBorder="1" applyAlignment="1">
      <alignment horizontal="center" vertical="center" wrapText="1"/>
    </xf>
    <xf numFmtId="166" fontId="16" fillId="7" borderId="32" xfId="3" applyFont="1" applyFill="1" applyBorder="1" applyAlignment="1">
      <alignment horizontal="center" vertical="center" wrapText="1"/>
    </xf>
    <xf numFmtId="166" fontId="16" fillId="7" borderId="33" xfId="3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</cellXfs>
  <cellStyles count="8">
    <cellStyle name="Coma_ETSEIB" xfId="3"/>
    <cellStyle name="Normal" xfId="0" builtinId="0"/>
    <cellStyle name="Normal_ETSEIB" xfId="4"/>
    <cellStyle name="Normal_ETSEIB_1" xfId="5"/>
    <cellStyle name="Normal_Full1" xfId="6"/>
    <cellStyle name="Percentatge" xfId="7" builtinId="5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Gràfics!$K$137</c:f>
              <c:strCache>
                <c:ptCount val="1"/>
                <c:pt idx="0">
                  <c:v>Grau en Enginyeria en Tecnologies Industrials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Gràfics!$H$138:$I$145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Gràfics!$K$138:$K$145</c:f>
              <c:numCache>
                <c:formatCode>###0.0%</c:formatCode>
                <c:ptCount val="8"/>
                <c:pt idx="0">
                  <c:v>0.13069908814589665</c:v>
                </c:pt>
                <c:pt idx="1">
                  <c:v>0.35258358662613981</c:v>
                </c:pt>
                <c:pt idx="2">
                  <c:v>0.19452887537993921</c:v>
                </c:pt>
                <c:pt idx="3">
                  <c:v>0.38297872340425532</c:v>
                </c:pt>
                <c:pt idx="4">
                  <c:v>0.12158054711246201</c:v>
                </c:pt>
                <c:pt idx="5">
                  <c:v>0.37082066869300911</c:v>
                </c:pt>
                <c:pt idx="6">
                  <c:v>6.3829787234042548E-2</c:v>
                </c:pt>
                <c:pt idx="7">
                  <c:v>3.64741641337386E-2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321024"/>
        <c:axId val="3623225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Gràfics!$J$137</c15:sqref>
                        </c15:formulaRef>
                      </c:ext>
                    </c:extLst>
                    <c:strCache>
                      <c:ptCount val="1"/>
                      <c:pt idx="0">
                        <c:v>Grau en Enginyeria de Materials</c:v>
                      </c:pt>
                    </c:strCache>
                  </c:strRef>
                </c:tx>
                <c:spPr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Gràfics!$H$138:$I$145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Gràfics!$J$138:$J$145</c15:sqref>
                        </c15:formulaRef>
                      </c:ext>
                    </c:extLst>
                    <c:numCache>
                      <c:formatCode>###0.0%</c:formatCode>
                      <c:ptCount val="8"/>
                      <c:pt idx="0">
                        <c:v>0.125</c:v>
                      </c:pt>
                      <c:pt idx="1">
                        <c:v>6.8750000000000006E-2</c:v>
                      </c:pt>
                      <c:pt idx="2">
                        <c:v>6.8965517241379309E-2</c:v>
                      </c:pt>
                      <c:pt idx="3">
                        <c:v>6.9892473118279563E-2</c:v>
                      </c:pt>
                      <c:pt idx="4">
                        <c:v>5.6179775280898882E-2</c:v>
                      </c:pt>
                      <c:pt idx="5">
                        <c:v>8.8235294117647065E-2</c:v>
                      </c:pt>
                      <c:pt idx="6">
                        <c:v>0.1851851851851852</c:v>
                      </c:pt>
                      <c:pt idx="7">
                        <c:v>0.16666666666666669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Gràfics!$L$137</c15:sqref>
                        </c15:formulaRef>
                      </c:ext>
                    </c:extLst>
                    <c:strCache>
                      <c:ptCount val="1"/>
                      <c:pt idx="0">
                        <c:v>Grau en Enginyeria Química</c:v>
                      </c:pt>
                    </c:strCache>
                  </c:strRef>
                </c:tx>
                <c:spPr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Gràfics!$H$138:$I$145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Gràfics!$L$138:$L$145</c15:sqref>
                        </c15:formulaRef>
                      </c:ext>
                    </c:extLst>
                    <c:numCache>
                      <c:formatCode>###0.0%</c:formatCode>
                      <c:ptCount val="8"/>
                      <c:pt idx="0">
                        <c:v>6.25E-2</c:v>
                      </c:pt>
                      <c:pt idx="1">
                        <c:v>0.15</c:v>
                      </c:pt>
                      <c:pt idx="2">
                        <c:v>0.11494252873563218</c:v>
                      </c:pt>
                      <c:pt idx="3">
                        <c:v>0.16129032258064516</c:v>
                      </c:pt>
                      <c:pt idx="4">
                        <c:v>0.16853932584269665</c:v>
                      </c:pt>
                      <c:pt idx="5">
                        <c:v>0.17647058823529413</c:v>
                      </c:pt>
                      <c:pt idx="6">
                        <c:v>0.29629629629629628</c:v>
                      </c:pt>
                      <c:pt idx="7">
                        <c:v>0.16666666666666669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36232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2322560"/>
        <c:crosses val="autoZero"/>
        <c:auto val="1"/>
        <c:lblAlgn val="ctr"/>
        <c:lblOffset val="100"/>
        <c:noMultiLvlLbl val="0"/>
      </c:catAx>
      <c:valAx>
        <c:axId val="362322560"/>
        <c:scaling>
          <c:orientation val="minMax"/>
          <c:max val="1"/>
        </c:scaling>
        <c:delete val="0"/>
        <c:axPos val="l"/>
        <c:numFmt formatCode="###0.0%" sourceLinked="1"/>
        <c:majorTickMark val="out"/>
        <c:minorTickMark val="none"/>
        <c:tickLblPos val="nextTo"/>
        <c:crossAx val="3623210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/>
              <a:t>6. En cas que hagis participat en alguna activitat de promoció del l’ETSEIB, en quin grau t’ha servit per pendre la decisió de realitzar aquest estudi?</a:t>
            </a:r>
          </a:p>
        </c:rich>
      </c:tx>
      <c:layout>
        <c:manualLayout>
          <c:xMode val="edge"/>
          <c:yMode val="edge"/>
          <c:x val="0.11425226789617077"/>
          <c:y val="1.1737089201877934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Gràfics!$D$285</c:f>
              <c:strCache>
                <c:ptCount val="1"/>
                <c:pt idx="0">
                  <c:v>Ja havia decidit fer aquest estudis</c:v>
                </c:pt>
              </c:strCache>
            </c:strRef>
          </c:tx>
          <c:invertIfNegative val="0"/>
          <c:cat>
            <c:strRef>
              <c:f>Gràfics!$C$286:$C$290</c:f>
              <c:strCache>
                <c:ptCount val="5"/>
                <c:pt idx="0">
                  <c:v>Jornades de Portes Obertes</c:v>
                </c:pt>
                <c:pt idx="1">
                  <c:v>Activitats de Difusió (tallers)</c:v>
                </c:pt>
                <c:pt idx="2">
                  <c:v>Visita de l'ETSEIB al meu centre</c:v>
                </c:pt>
                <c:pt idx="3">
                  <c:v>Saló de l'Ensenyament</c:v>
                </c:pt>
                <c:pt idx="4">
                  <c:v>Visita a l'ETSEIB amb la meva escola</c:v>
                </c:pt>
              </c:strCache>
            </c:strRef>
          </c:cat>
          <c:val>
            <c:numRef>
              <c:f>Gràfics!$D$286:$D$290</c:f>
              <c:numCache>
                <c:formatCode>0%</c:formatCode>
                <c:ptCount val="5"/>
                <c:pt idx="0">
                  <c:v>0.28712871287128711</c:v>
                </c:pt>
                <c:pt idx="1">
                  <c:v>0.24</c:v>
                </c:pt>
                <c:pt idx="2">
                  <c:v>0.27586206896551724</c:v>
                </c:pt>
                <c:pt idx="3">
                  <c:v>0.18260869565217391</c:v>
                </c:pt>
                <c:pt idx="4">
                  <c:v>0.23333333333333334</c:v>
                </c:pt>
              </c:numCache>
            </c:numRef>
          </c:val>
        </c:ser>
        <c:ser>
          <c:idx val="1"/>
          <c:order val="1"/>
          <c:tx>
            <c:strRef>
              <c:f>Gràfics!$E$285</c:f>
              <c:strCache>
                <c:ptCount val="1"/>
                <c:pt idx="0">
                  <c:v>M'ha ajudat a decidir</c:v>
                </c:pt>
              </c:strCache>
            </c:strRef>
          </c:tx>
          <c:invertIfNegative val="0"/>
          <c:cat>
            <c:strRef>
              <c:f>Gràfics!$C$286:$C$290</c:f>
              <c:strCache>
                <c:ptCount val="5"/>
                <c:pt idx="0">
                  <c:v>Jornades de Portes Obertes</c:v>
                </c:pt>
                <c:pt idx="1">
                  <c:v>Activitats de Difusió (tallers)</c:v>
                </c:pt>
                <c:pt idx="2">
                  <c:v>Visita de l'ETSEIB al meu centre</c:v>
                </c:pt>
                <c:pt idx="3">
                  <c:v>Saló de l'Ensenyament</c:v>
                </c:pt>
                <c:pt idx="4">
                  <c:v>Visita a l'ETSEIB amb la meva escola</c:v>
                </c:pt>
              </c:strCache>
            </c:strRef>
          </c:cat>
          <c:val>
            <c:numRef>
              <c:f>Gràfics!$E$286:$E$290</c:f>
              <c:numCache>
                <c:formatCode>0%</c:formatCode>
                <c:ptCount val="5"/>
                <c:pt idx="0">
                  <c:v>0.60396039603960394</c:v>
                </c:pt>
                <c:pt idx="1">
                  <c:v>0.36</c:v>
                </c:pt>
                <c:pt idx="2">
                  <c:v>0.37931034482758619</c:v>
                </c:pt>
                <c:pt idx="3">
                  <c:v>0.62608695652173918</c:v>
                </c:pt>
                <c:pt idx="4">
                  <c:v>0.53333333333333333</c:v>
                </c:pt>
              </c:numCache>
            </c:numRef>
          </c:val>
        </c:ser>
        <c:ser>
          <c:idx val="2"/>
          <c:order val="2"/>
          <c:tx>
            <c:strRef>
              <c:f>Gràfics!$F$285</c:f>
              <c:strCache>
                <c:ptCount val="1"/>
                <c:pt idx="0">
                  <c:v>No m'ha ajudat</c:v>
                </c:pt>
              </c:strCache>
            </c:strRef>
          </c:tx>
          <c:invertIfNegative val="0"/>
          <c:cat>
            <c:strRef>
              <c:f>Gràfics!$C$286:$C$290</c:f>
              <c:strCache>
                <c:ptCount val="5"/>
                <c:pt idx="0">
                  <c:v>Jornades de Portes Obertes</c:v>
                </c:pt>
                <c:pt idx="1">
                  <c:v>Activitats de Difusió (tallers)</c:v>
                </c:pt>
                <c:pt idx="2">
                  <c:v>Visita de l'ETSEIB al meu centre</c:v>
                </c:pt>
                <c:pt idx="3">
                  <c:v>Saló de l'Ensenyament</c:v>
                </c:pt>
                <c:pt idx="4">
                  <c:v>Visita a l'ETSEIB amb la meva escola</c:v>
                </c:pt>
              </c:strCache>
            </c:strRef>
          </c:cat>
          <c:val>
            <c:numRef>
              <c:f>Gràfics!$F$286:$F$290</c:f>
              <c:numCache>
                <c:formatCode>0%</c:formatCode>
                <c:ptCount val="5"/>
                <c:pt idx="0">
                  <c:v>0.10891089108910891</c:v>
                </c:pt>
                <c:pt idx="1">
                  <c:v>0.4</c:v>
                </c:pt>
                <c:pt idx="2">
                  <c:v>0.34482758620689657</c:v>
                </c:pt>
                <c:pt idx="3">
                  <c:v>0.19130434782608696</c:v>
                </c:pt>
                <c:pt idx="4">
                  <c:v>0.23333333333333334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63846272"/>
        <c:axId val="363852160"/>
      </c:barChart>
      <c:catAx>
        <c:axId val="363846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63852160"/>
        <c:crosses val="autoZero"/>
        <c:auto val="1"/>
        <c:lblAlgn val="ctr"/>
        <c:lblOffset val="100"/>
        <c:noMultiLvlLbl val="0"/>
      </c:catAx>
      <c:valAx>
        <c:axId val="363852160"/>
        <c:scaling>
          <c:orientation val="minMax"/>
          <c:max val="1"/>
        </c:scaling>
        <c:delete val="1"/>
        <c:axPos val="l"/>
        <c:numFmt formatCode="0%" sourceLinked="1"/>
        <c:majorTickMark val="out"/>
        <c:minorTickMark val="none"/>
        <c:tickLblPos val="nextTo"/>
        <c:crossAx val="3638462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Gràfics!$K$137</c:f>
              <c:strCache>
                <c:ptCount val="1"/>
                <c:pt idx="0">
                  <c:v>Grau en Enginyeria en Tecnologies Industrials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Gràfics!$H$138:$I$145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Gràfics!$K$138:$K$145</c:f>
              <c:numCache>
                <c:formatCode>###0.0%</c:formatCode>
                <c:ptCount val="8"/>
                <c:pt idx="0">
                  <c:v>0.13069908814589665</c:v>
                </c:pt>
                <c:pt idx="1">
                  <c:v>0.35258358662613981</c:v>
                </c:pt>
                <c:pt idx="2">
                  <c:v>0.19452887537993921</c:v>
                </c:pt>
                <c:pt idx="3">
                  <c:v>0.38297872340425532</c:v>
                </c:pt>
                <c:pt idx="4">
                  <c:v>0.12158054711246201</c:v>
                </c:pt>
                <c:pt idx="5">
                  <c:v>0.37082066869300911</c:v>
                </c:pt>
                <c:pt idx="6">
                  <c:v>6.3829787234042548E-2</c:v>
                </c:pt>
                <c:pt idx="7">
                  <c:v>3.64741641337386E-2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085824"/>
        <c:axId val="8070796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Gràfics!$J$137</c15:sqref>
                        </c15:formulaRef>
                      </c:ext>
                    </c:extLst>
                    <c:strCache>
                      <c:ptCount val="1"/>
                      <c:pt idx="0">
                        <c:v>Grau en Enginyeria de Materials</c:v>
                      </c:pt>
                    </c:strCache>
                  </c:strRef>
                </c:tx>
                <c:spPr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Gràfics!$H$138:$I$145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Gràfics!$J$138:$J$145</c15:sqref>
                        </c15:formulaRef>
                      </c:ext>
                    </c:extLst>
                    <c:numCache>
                      <c:formatCode>###0.0%</c:formatCode>
                      <c:ptCount val="8"/>
                      <c:pt idx="0">
                        <c:v>0.125</c:v>
                      </c:pt>
                      <c:pt idx="1">
                        <c:v>6.8750000000000006E-2</c:v>
                      </c:pt>
                      <c:pt idx="2">
                        <c:v>6.8965517241379309E-2</c:v>
                      </c:pt>
                      <c:pt idx="3">
                        <c:v>6.9892473118279563E-2</c:v>
                      </c:pt>
                      <c:pt idx="4">
                        <c:v>5.6179775280898882E-2</c:v>
                      </c:pt>
                      <c:pt idx="5">
                        <c:v>8.8235294117647065E-2</c:v>
                      </c:pt>
                      <c:pt idx="6">
                        <c:v>0.1851851851851852</c:v>
                      </c:pt>
                      <c:pt idx="7">
                        <c:v>0.16666666666666669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Gràfics!$L$137</c15:sqref>
                        </c15:formulaRef>
                      </c:ext>
                    </c:extLst>
                    <c:strCache>
                      <c:ptCount val="1"/>
                      <c:pt idx="0">
                        <c:v>Grau en Enginyeria Química</c:v>
                      </c:pt>
                    </c:strCache>
                  </c:strRef>
                </c:tx>
                <c:spPr>
                  <a:scene3d>
                    <a:camera prst="orthographicFront"/>
                    <a:lightRig rig="threePt" dir="t"/>
                  </a:scene3d>
                  <a:sp3d>
                    <a:bevelT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Gràfics!$H$138:$I$145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Gràfics!$L$138:$L$145</c15:sqref>
                        </c15:formulaRef>
                      </c:ext>
                    </c:extLst>
                    <c:numCache>
                      <c:formatCode>###0.0%</c:formatCode>
                      <c:ptCount val="8"/>
                      <c:pt idx="0">
                        <c:v>6.25E-2</c:v>
                      </c:pt>
                      <c:pt idx="1">
                        <c:v>0.15</c:v>
                      </c:pt>
                      <c:pt idx="2">
                        <c:v>0.11494252873563218</c:v>
                      </c:pt>
                      <c:pt idx="3">
                        <c:v>0.16129032258064516</c:v>
                      </c:pt>
                      <c:pt idx="4">
                        <c:v>0.16853932584269665</c:v>
                      </c:pt>
                      <c:pt idx="5">
                        <c:v>0.17647058823529413</c:v>
                      </c:pt>
                      <c:pt idx="6">
                        <c:v>0.29629629629629628</c:v>
                      </c:pt>
                      <c:pt idx="7">
                        <c:v>0.16666666666666669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36908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707968"/>
        <c:crosses val="autoZero"/>
        <c:auto val="1"/>
        <c:lblAlgn val="ctr"/>
        <c:lblOffset val="100"/>
        <c:noMultiLvlLbl val="0"/>
      </c:catAx>
      <c:valAx>
        <c:axId val="80707968"/>
        <c:scaling>
          <c:orientation val="minMax"/>
          <c:max val="1"/>
        </c:scaling>
        <c:delete val="0"/>
        <c:axPos val="l"/>
        <c:numFmt formatCode="###0.0%" sourceLinked="1"/>
        <c:majorTickMark val="out"/>
        <c:minorTickMark val="none"/>
        <c:tickLblPos val="nextTo"/>
        <c:crossAx val="3690858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18.png"/><Relationship Id="rId18" Type="http://schemas.openxmlformats.org/officeDocument/2006/relationships/image" Target="../media/image10.png"/><Relationship Id="rId3" Type="http://schemas.openxmlformats.org/officeDocument/2006/relationships/image" Target="../media/image1.png"/><Relationship Id="rId21" Type="http://schemas.openxmlformats.org/officeDocument/2006/relationships/image" Target="../media/image22.png"/><Relationship Id="rId7" Type="http://schemas.openxmlformats.org/officeDocument/2006/relationships/image" Target="../media/image15.png"/><Relationship Id="rId12" Type="http://schemas.openxmlformats.org/officeDocument/2006/relationships/image" Target="../media/image6.png"/><Relationship Id="rId17" Type="http://schemas.openxmlformats.org/officeDocument/2006/relationships/image" Target="../media/image20.png"/><Relationship Id="rId2" Type="http://schemas.openxmlformats.org/officeDocument/2006/relationships/image" Target="../media/image14.png"/><Relationship Id="rId16" Type="http://schemas.openxmlformats.org/officeDocument/2006/relationships/image" Target="../media/image9.png"/><Relationship Id="rId20" Type="http://schemas.openxmlformats.org/officeDocument/2006/relationships/image" Target="../media/image8.png"/><Relationship Id="rId1" Type="http://schemas.openxmlformats.org/officeDocument/2006/relationships/image" Target="../media/image13.png"/><Relationship Id="rId6" Type="http://schemas.openxmlformats.org/officeDocument/2006/relationships/image" Target="../media/image4.png"/><Relationship Id="rId11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19.png"/><Relationship Id="rId10" Type="http://schemas.openxmlformats.org/officeDocument/2006/relationships/image" Target="../media/image5.png"/><Relationship Id="rId19" Type="http://schemas.openxmlformats.org/officeDocument/2006/relationships/image" Target="../media/image21.png"/><Relationship Id="rId4" Type="http://schemas.openxmlformats.org/officeDocument/2006/relationships/image" Target="../media/image2.png"/><Relationship Id="rId9" Type="http://schemas.openxmlformats.org/officeDocument/2006/relationships/chart" Target="../charts/chart3.xm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285</xdr:row>
      <xdr:rowOff>104775</xdr:rowOff>
    </xdr:from>
    <xdr:to>
      <xdr:col>0</xdr:col>
      <xdr:colOff>514350</xdr:colOff>
      <xdr:row>285</xdr:row>
      <xdr:rowOff>104775</xdr:rowOff>
    </xdr:to>
    <xdr:cxnSp macro="">
      <xdr:nvCxnSpPr>
        <xdr:cNvPr id="3" name="Connector recte 2"/>
        <xdr:cNvCxnSpPr/>
      </xdr:nvCxnSpPr>
      <xdr:spPr>
        <a:xfrm flipH="1">
          <a:off x="276225" y="59350275"/>
          <a:ext cx="238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244</xdr:row>
      <xdr:rowOff>104775</xdr:rowOff>
    </xdr:from>
    <xdr:to>
      <xdr:col>1</xdr:col>
      <xdr:colOff>9525</xdr:colOff>
      <xdr:row>244</xdr:row>
      <xdr:rowOff>104776</xdr:rowOff>
    </xdr:to>
    <xdr:cxnSp macro="">
      <xdr:nvCxnSpPr>
        <xdr:cNvPr id="5" name="Connector recte 4"/>
        <xdr:cNvCxnSpPr/>
      </xdr:nvCxnSpPr>
      <xdr:spPr>
        <a:xfrm flipH="1" flipV="1">
          <a:off x="47625" y="62007750"/>
          <a:ext cx="1238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38099</xdr:colOff>
      <xdr:row>244</xdr:row>
      <xdr:rowOff>114300</xdr:rowOff>
    </xdr:from>
    <xdr:to>
      <xdr:col>0</xdr:col>
      <xdr:colOff>161924</xdr:colOff>
      <xdr:row>248</xdr:row>
      <xdr:rowOff>295275</xdr:rowOff>
    </xdr:to>
    <xdr:cxnSp macro="">
      <xdr:nvCxnSpPr>
        <xdr:cNvPr id="8" name="Connector angular 7"/>
        <xdr:cNvCxnSpPr/>
      </xdr:nvCxnSpPr>
      <xdr:spPr>
        <a:xfrm rot="16200000" flipH="1">
          <a:off x="-395288" y="62450662"/>
          <a:ext cx="990600" cy="123825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327</xdr:row>
      <xdr:rowOff>95250</xdr:rowOff>
    </xdr:from>
    <xdr:to>
      <xdr:col>1</xdr:col>
      <xdr:colOff>9525</xdr:colOff>
      <xdr:row>327</xdr:row>
      <xdr:rowOff>95251</xdr:rowOff>
    </xdr:to>
    <xdr:cxnSp macro="">
      <xdr:nvCxnSpPr>
        <xdr:cNvPr id="11" name="Connector recte 10"/>
        <xdr:cNvCxnSpPr/>
      </xdr:nvCxnSpPr>
      <xdr:spPr>
        <a:xfrm flipH="1" flipV="1">
          <a:off x="66675" y="82048350"/>
          <a:ext cx="1047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66674</xdr:colOff>
      <xdr:row>327</xdr:row>
      <xdr:rowOff>114300</xdr:rowOff>
    </xdr:from>
    <xdr:to>
      <xdr:col>0</xdr:col>
      <xdr:colOff>142877</xdr:colOff>
      <xdr:row>338</xdr:row>
      <xdr:rowOff>285752</xdr:rowOff>
    </xdr:to>
    <xdr:cxnSp macro="">
      <xdr:nvCxnSpPr>
        <xdr:cNvPr id="16" name="Connector angular 15"/>
        <xdr:cNvCxnSpPr/>
      </xdr:nvCxnSpPr>
      <xdr:spPr>
        <a:xfrm rot="16200000" flipH="1">
          <a:off x="-1143000" y="83277074"/>
          <a:ext cx="2495552" cy="76203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1228725</xdr:colOff>
      <xdr:row>326</xdr:row>
      <xdr:rowOff>85725</xdr:rowOff>
    </xdr:from>
    <xdr:to>
      <xdr:col>1</xdr:col>
      <xdr:colOff>1685925</xdr:colOff>
      <xdr:row>326</xdr:row>
      <xdr:rowOff>85726</xdr:rowOff>
    </xdr:to>
    <xdr:cxnSp macro="">
      <xdr:nvCxnSpPr>
        <xdr:cNvPr id="19" name="Connector recte 18"/>
        <xdr:cNvCxnSpPr/>
      </xdr:nvCxnSpPr>
      <xdr:spPr>
        <a:xfrm flipV="1">
          <a:off x="1390650" y="81838800"/>
          <a:ext cx="457200" cy="1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1685925</xdr:colOff>
      <xdr:row>326</xdr:row>
      <xdr:rowOff>76200</xdr:rowOff>
    </xdr:from>
    <xdr:to>
      <xdr:col>1</xdr:col>
      <xdr:colOff>1695450</xdr:colOff>
      <xdr:row>329</xdr:row>
      <xdr:rowOff>200025</xdr:rowOff>
    </xdr:to>
    <xdr:cxnSp macro="">
      <xdr:nvCxnSpPr>
        <xdr:cNvPr id="22" name="Connector de fletxa recta 21"/>
        <xdr:cNvCxnSpPr/>
      </xdr:nvCxnSpPr>
      <xdr:spPr>
        <a:xfrm>
          <a:off x="1847850" y="84553425"/>
          <a:ext cx="9525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363</xdr:row>
      <xdr:rowOff>76200</xdr:rowOff>
    </xdr:from>
    <xdr:to>
      <xdr:col>1</xdr:col>
      <xdr:colOff>0</xdr:colOff>
      <xdr:row>363</xdr:row>
      <xdr:rowOff>76200</xdr:rowOff>
    </xdr:to>
    <xdr:cxnSp macro="">
      <xdr:nvCxnSpPr>
        <xdr:cNvPr id="32" name="Connector recte 31"/>
        <xdr:cNvCxnSpPr/>
      </xdr:nvCxnSpPr>
      <xdr:spPr>
        <a:xfrm>
          <a:off x="276225" y="4848225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5</xdr:row>
      <xdr:rowOff>152400</xdr:rowOff>
    </xdr:from>
    <xdr:to>
      <xdr:col>6</xdr:col>
      <xdr:colOff>47625</xdr:colOff>
      <xdr:row>8</xdr:row>
      <xdr:rowOff>0</xdr:rowOff>
    </xdr:to>
    <xdr:sp macro="" textlink="">
      <xdr:nvSpPr>
        <xdr:cNvPr id="10" name="QuadreDeText 9"/>
        <xdr:cNvSpPr txBox="1"/>
      </xdr:nvSpPr>
      <xdr:spPr>
        <a:xfrm>
          <a:off x="962025" y="17526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323850</xdr:colOff>
      <xdr:row>33</xdr:row>
      <xdr:rowOff>180975</xdr:rowOff>
    </xdr:from>
    <xdr:to>
      <xdr:col>6</xdr:col>
      <xdr:colOff>19050</xdr:colOff>
      <xdr:row>36</xdr:row>
      <xdr:rowOff>28575</xdr:rowOff>
    </xdr:to>
    <xdr:sp macro="" textlink="">
      <xdr:nvSpPr>
        <xdr:cNvPr id="11" name="QuadreDeText 10"/>
        <xdr:cNvSpPr txBox="1"/>
      </xdr:nvSpPr>
      <xdr:spPr>
        <a:xfrm>
          <a:off x="933450" y="71151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60</xdr:row>
      <xdr:rowOff>171450</xdr:rowOff>
    </xdr:from>
    <xdr:to>
      <xdr:col>9</xdr:col>
      <xdr:colOff>295275</xdr:colOff>
      <xdr:row>63</xdr:row>
      <xdr:rowOff>19050</xdr:rowOff>
    </xdr:to>
    <xdr:sp macro="" textlink="">
      <xdr:nvSpPr>
        <xdr:cNvPr id="13" name="QuadreDeText 12"/>
        <xdr:cNvSpPr txBox="1"/>
      </xdr:nvSpPr>
      <xdr:spPr>
        <a:xfrm>
          <a:off x="0" y="122491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1.</a:t>
          </a:r>
          <a:r>
            <a:rPr lang="ca-ES" sz="1800" b="1" baseline="0"/>
            <a:t> </a:t>
          </a:r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88</xdr:row>
      <xdr:rowOff>142875</xdr:rowOff>
    </xdr:from>
    <xdr:to>
      <xdr:col>8</xdr:col>
      <xdr:colOff>95250</xdr:colOff>
      <xdr:row>90</xdr:row>
      <xdr:rowOff>180975</xdr:rowOff>
    </xdr:to>
    <xdr:sp macro="" textlink="">
      <xdr:nvSpPr>
        <xdr:cNvPr id="14" name="QuadreDeText 13"/>
        <xdr:cNvSpPr txBox="1"/>
      </xdr:nvSpPr>
      <xdr:spPr>
        <a:xfrm>
          <a:off x="0" y="175545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2. 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116</xdr:row>
      <xdr:rowOff>66675</xdr:rowOff>
    </xdr:from>
    <xdr:to>
      <xdr:col>7</xdr:col>
      <xdr:colOff>438150</xdr:colOff>
      <xdr:row>120</xdr:row>
      <xdr:rowOff>76200</xdr:rowOff>
    </xdr:to>
    <xdr:sp macro="" textlink="">
      <xdr:nvSpPr>
        <xdr:cNvPr id="15" name="QuadreDeText 14"/>
        <xdr:cNvSpPr txBox="1"/>
      </xdr:nvSpPr>
      <xdr:spPr>
        <a:xfrm>
          <a:off x="0" y="228123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3. 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120</xdr:row>
      <xdr:rowOff>57150</xdr:rowOff>
    </xdr:from>
    <xdr:to>
      <xdr:col>12</xdr:col>
      <xdr:colOff>542924</xdr:colOff>
      <xdr:row>147</xdr:row>
      <xdr:rowOff>104773</xdr:rowOff>
    </xdr:to>
    <xdr:graphicFrame macro="">
      <xdr:nvGraphicFramePr>
        <xdr:cNvPr id="17" name="Gràfic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292</xdr:row>
      <xdr:rowOff>152400</xdr:rowOff>
    </xdr:from>
    <xdr:to>
      <xdr:col>7</xdr:col>
      <xdr:colOff>409575</xdr:colOff>
      <xdr:row>295</xdr:row>
      <xdr:rowOff>142875</xdr:rowOff>
    </xdr:to>
    <xdr:sp macro="" textlink="">
      <xdr:nvSpPr>
        <xdr:cNvPr id="19" name="QuadreDeText 18"/>
        <xdr:cNvSpPr txBox="1"/>
      </xdr:nvSpPr>
      <xdr:spPr>
        <a:xfrm>
          <a:off x="0" y="50711100"/>
          <a:ext cx="4676775" cy="561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7. Has consultat el web de l'ETSEIB?</a:t>
          </a:r>
          <a:endParaRPr lang="ca-ES" sz="1100" b="1"/>
        </a:p>
      </xdr:txBody>
    </xdr:sp>
    <xdr:clientData/>
  </xdr:twoCellAnchor>
  <xdr:twoCellAnchor>
    <xdr:from>
      <xdr:col>0</xdr:col>
      <xdr:colOff>209550</xdr:colOff>
      <xdr:row>321</xdr:row>
      <xdr:rowOff>76200</xdr:rowOff>
    </xdr:from>
    <xdr:to>
      <xdr:col>8</xdr:col>
      <xdr:colOff>9525</xdr:colOff>
      <xdr:row>387</xdr:row>
      <xdr:rowOff>28575</xdr:rowOff>
    </xdr:to>
    <xdr:sp macro="" textlink="">
      <xdr:nvSpPr>
        <xdr:cNvPr id="23" name="QuadreDeText 22"/>
        <xdr:cNvSpPr txBox="1"/>
      </xdr:nvSpPr>
      <xdr:spPr>
        <a:xfrm>
          <a:off x="209550" y="56159400"/>
          <a:ext cx="4676775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9.</a:t>
          </a:r>
          <a:r>
            <a:rPr lang="ca-ES" sz="1800" b="1" baseline="0"/>
            <a:t> </a:t>
          </a:r>
          <a:r>
            <a:rPr lang="ca-ES" sz="1800" b="1"/>
            <a:t>Has buscat informació de l'ETSEIB en</a:t>
          </a:r>
          <a:r>
            <a:rPr lang="ca-ES" sz="1800" b="1" baseline="0"/>
            <a:t> altres xarxes socials?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148</xdr:row>
      <xdr:rowOff>47625</xdr:rowOff>
    </xdr:from>
    <xdr:to>
      <xdr:col>7</xdr:col>
      <xdr:colOff>438150</xdr:colOff>
      <xdr:row>152</xdr:row>
      <xdr:rowOff>57150</xdr:rowOff>
    </xdr:to>
    <xdr:sp macro="" textlink="">
      <xdr:nvSpPr>
        <xdr:cNvPr id="21" name="QuadreDeText 20"/>
        <xdr:cNvSpPr txBox="1"/>
      </xdr:nvSpPr>
      <xdr:spPr>
        <a:xfrm>
          <a:off x="0" y="28889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4.1. 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176</xdr:row>
      <xdr:rowOff>66675</xdr:rowOff>
    </xdr:from>
    <xdr:to>
      <xdr:col>6</xdr:col>
      <xdr:colOff>590550</xdr:colOff>
      <xdr:row>179</xdr:row>
      <xdr:rowOff>152400</xdr:rowOff>
    </xdr:to>
    <xdr:sp macro="" textlink="">
      <xdr:nvSpPr>
        <xdr:cNvPr id="24" name="QuadreDeText 23"/>
        <xdr:cNvSpPr txBox="1"/>
      </xdr:nvSpPr>
      <xdr:spPr>
        <a:xfrm>
          <a:off x="0" y="3424237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205</xdr:row>
      <xdr:rowOff>19050</xdr:rowOff>
    </xdr:from>
    <xdr:to>
      <xdr:col>7</xdr:col>
      <xdr:colOff>438150</xdr:colOff>
      <xdr:row>208</xdr:row>
      <xdr:rowOff>133350</xdr:rowOff>
    </xdr:to>
    <xdr:sp macro="" textlink="">
      <xdr:nvSpPr>
        <xdr:cNvPr id="26" name="QuadreDeText 25"/>
        <xdr:cNvSpPr txBox="1"/>
      </xdr:nvSpPr>
      <xdr:spPr>
        <a:xfrm>
          <a:off x="0" y="3971925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4.2. 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235</xdr:row>
      <xdr:rowOff>9525</xdr:rowOff>
    </xdr:from>
    <xdr:to>
      <xdr:col>7</xdr:col>
      <xdr:colOff>438150</xdr:colOff>
      <xdr:row>239</xdr:row>
      <xdr:rowOff>19050</xdr:rowOff>
    </xdr:to>
    <xdr:sp macro="" textlink="">
      <xdr:nvSpPr>
        <xdr:cNvPr id="27" name="QuadreDeText 26"/>
        <xdr:cNvSpPr txBox="1"/>
      </xdr:nvSpPr>
      <xdr:spPr>
        <a:xfrm>
          <a:off x="0" y="454247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5. 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76200</xdr:colOff>
      <xdr:row>7</xdr:row>
      <xdr:rowOff>161925</xdr:rowOff>
    </xdr:from>
    <xdr:to>
      <xdr:col>9</xdr:col>
      <xdr:colOff>581025</xdr:colOff>
      <xdr:row>33</xdr:row>
      <xdr:rowOff>9525</xdr:rowOff>
    </xdr:to>
    <xdr:pic>
      <xdr:nvPicPr>
        <xdr:cNvPr id="16" name="Imatge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1431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9</xdr:col>
      <xdr:colOff>466725</xdr:colOff>
      <xdr:row>61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63</xdr:row>
      <xdr:rowOff>76200</xdr:rowOff>
    </xdr:from>
    <xdr:to>
      <xdr:col>9</xdr:col>
      <xdr:colOff>504825</xdr:colOff>
      <xdr:row>88</xdr:row>
      <xdr:rowOff>114300</xdr:rowOff>
    </xdr:to>
    <xdr:pic>
      <xdr:nvPicPr>
        <xdr:cNvPr id="32" name="Imatge 3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723"/>
        <a:stretch/>
      </xdr:blipFill>
      <xdr:spPr>
        <a:xfrm>
          <a:off x="342900" y="127254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33" name="Imatge 3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360"/>
        <a:stretch/>
      </xdr:blipFill>
      <xdr:spPr>
        <a:xfrm>
          <a:off x="381000" y="17983200"/>
          <a:ext cx="5610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152</xdr:row>
      <xdr:rowOff>0</xdr:rowOff>
    </xdr:from>
    <xdr:to>
      <xdr:col>9</xdr:col>
      <xdr:colOff>504825</xdr:colOff>
      <xdr:row>177</xdr:row>
      <xdr:rowOff>38100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723"/>
        <a:stretch/>
      </xdr:blipFill>
      <xdr:spPr>
        <a:xfrm>
          <a:off x="342900" y="296037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9</xdr:col>
      <xdr:colOff>504825</xdr:colOff>
      <xdr:row>205</xdr:row>
      <xdr:rowOff>38100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49377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209</xdr:row>
      <xdr:rowOff>0</xdr:rowOff>
    </xdr:from>
    <xdr:to>
      <xdr:col>9</xdr:col>
      <xdr:colOff>504825</xdr:colOff>
      <xdr:row>233</xdr:row>
      <xdr:rowOff>180975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64" b="3106"/>
        <a:stretch/>
      </xdr:blipFill>
      <xdr:spPr>
        <a:xfrm>
          <a:off x="333375" y="40462200"/>
          <a:ext cx="5657850" cy="47529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239</xdr:row>
      <xdr:rowOff>0</xdr:rowOff>
    </xdr:from>
    <xdr:to>
      <xdr:col>9</xdr:col>
      <xdr:colOff>504825</xdr:colOff>
      <xdr:row>260</xdr:row>
      <xdr:rowOff>180975</xdr:rowOff>
    </xdr:to>
    <xdr:pic>
      <xdr:nvPicPr>
        <xdr:cNvPr id="38" name="Imatge 37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6992"/>
        <a:stretch/>
      </xdr:blipFill>
      <xdr:spPr>
        <a:xfrm>
          <a:off x="333375" y="46177200"/>
          <a:ext cx="5657850" cy="41814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296</xdr:row>
      <xdr:rowOff>0</xdr:rowOff>
    </xdr:from>
    <xdr:to>
      <xdr:col>9</xdr:col>
      <xdr:colOff>504825</xdr:colOff>
      <xdr:row>321</xdr:row>
      <xdr:rowOff>38100</xdr:rowOff>
    </xdr:to>
    <xdr:pic>
      <xdr:nvPicPr>
        <xdr:cNvPr id="39" name="Imatge 38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23"/>
        <a:stretch/>
      </xdr:blipFill>
      <xdr:spPr>
        <a:xfrm>
          <a:off x="342900" y="513207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388</xdr:row>
      <xdr:rowOff>0</xdr:rowOff>
    </xdr:from>
    <xdr:to>
      <xdr:col>9</xdr:col>
      <xdr:colOff>504825</xdr:colOff>
      <xdr:row>413</xdr:row>
      <xdr:rowOff>38100</xdr:rowOff>
    </xdr:to>
    <xdr:pic>
      <xdr:nvPicPr>
        <xdr:cNvPr id="42" name="Imatge 41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882"/>
        <a:stretch/>
      </xdr:blipFill>
      <xdr:spPr>
        <a:xfrm>
          <a:off x="352425" y="57035700"/>
          <a:ext cx="5638800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9</xdr:col>
      <xdr:colOff>581025</xdr:colOff>
      <xdr:row>417</xdr:row>
      <xdr:rowOff>142875</xdr:rowOff>
    </xdr:to>
    <xdr:sp macro="" textlink="">
      <xdr:nvSpPr>
        <xdr:cNvPr id="43" name="QuadreDeText 42"/>
        <xdr:cNvSpPr txBox="1"/>
      </xdr:nvSpPr>
      <xdr:spPr>
        <a:xfrm>
          <a:off x="0" y="65798700"/>
          <a:ext cx="6067425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10. La sessió de benvinguda t’ha resultat aclaridora sobre el funcionament, les infraestructures i els serveis de l’ETSEIB?</a:t>
          </a:r>
        </a:p>
      </xdr:txBody>
    </xdr:sp>
    <xdr:clientData/>
  </xdr:twoCellAnchor>
  <xdr:twoCellAnchor editAs="oneCell">
    <xdr:from>
      <xdr:col>0</xdr:col>
      <xdr:colOff>200025</xdr:colOff>
      <xdr:row>417</xdr:row>
      <xdr:rowOff>161925</xdr:rowOff>
    </xdr:from>
    <xdr:to>
      <xdr:col>10</xdr:col>
      <xdr:colOff>95250</xdr:colOff>
      <xdr:row>443</xdr:row>
      <xdr:rowOff>9525</xdr:rowOff>
    </xdr:to>
    <xdr:pic>
      <xdr:nvPicPr>
        <xdr:cNvPr id="44" name="Imatge 4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" y="6653212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9</xdr:col>
      <xdr:colOff>581025</xdr:colOff>
      <xdr:row>447</xdr:row>
      <xdr:rowOff>142875</xdr:rowOff>
    </xdr:to>
    <xdr:sp macro="" textlink="">
      <xdr:nvSpPr>
        <xdr:cNvPr id="45" name="QuadreDeText 44"/>
        <xdr:cNvSpPr txBox="1"/>
      </xdr:nvSpPr>
      <xdr:spPr>
        <a:xfrm>
          <a:off x="0" y="71513700"/>
          <a:ext cx="6067425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11. La sessió de benvinguda t’ha resultat aclaridora sobre el funcionament de la fase inicial?</a:t>
          </a:r>
        </a:p>
      </xdr:txBody>
    </xdr:sp>
    <xdr:clientData/>
  </xdr:twoCellAnchor>
  <xdr:twoCellAnchor editAs="oneCell">
    <xdr:from>
      <xdr:col>0</xdr:col>
      <xdr:colOff>161925</xdr:colOff>
      <xdr:row>447</xdr:row>
      <xdr:rowOff>180975</xdr:rowOff>
    </xdr:from>
    <xdr:to>
      <xdr:col>10</xdr:col>
      <xdr:colOff>57150</xdr:colOff>
      <xdr:row>473</xdr:row>
      <xdr:rowOff>28575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1925" y="722661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514351</xdr:colOff>
      <xdr:row>262</xdr:row>
      <xdr:rowOff>28576</xdr:rowOff>
    </xdr:from>
    <xdr:to>
      <xdr:col>9</xdr:col>
      <xdr:colOff>38101</xdr:colOff>
      <xdr:row>290</xdr:row>
      <xdr:rowOff>104776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57150</xdr:rowOff>
    </xdr:from>
    <xdr:to>
      <xdr:col>9</xdr:col>
      <xdr:colOff>466725</xdr:colOff>
      <xdr:row>32</xdr:row>
      <xdr:rowOff>57150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</xdr:row>
      <xdr:rowOff>47625</xdr:rowOff>
    </xdr:from>
    <xdr:to>
      <xdr:col>6</xdr:col>
      <xdr:colOff>38100</xdr:colOff>
      <xdr:row>7</xdr:row>
      <xdr:rowOff>85725</xdr:rowOff>
    </xdr:to>
    <xdr:sp macro="" textlink="">
      <xdr:nvSpPr>
        <xdr:cNvPr id="7" name="QuadreDeText 6"/>
        <xdr:cNvSpPr txBox="1"/>
      </xdr:nvSpPr>
      <xdr:spPr>
        <a:xfrm>
          <a:off x="952500" y="14001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285750</xdr:colOff>
      <xdr:row>5</xdr:row>
      <xdr:rowOff>19050</xdr:rowOff>
    </xdr:from>
    <xdr:to>
      <xdr:col>15</xdr:col>
      <xdr:colOff>590550</xdr:colOff>
      <xdr:row>7</xdr:row>
      <xdr:rowOff>57150</xdr:rowOff>
    </xdr:to>
    <xdr:sp macro="" textlink="">
      <xdr:nvSpPr>
        <xdr:cNvPr id="8" name="QuadreDeText 7"/>
        <xdr:cNvSpPr txBox="1"/>
      </xdr:nvSpPr>
      <xdr:spPr>
        <a:xfrm>
          <a:off x="6991350" y="13716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323850</xdr:colOff>
      <xdr:row>33</xdr:row>
      <xdr:rowOff>171450</xdr:rowOff>
    </xdr:from>
    <xdr:to>
      <xdr:col>6</xdr:col>
      <xdr:colOff>19050</xdr:colOff>
      <xdr:row>36</xdr:row>
      <xdr:rowOff>19050</xdr:rowOff>
    </xdr:to>
    <xdr:sp macro="" textlink="">
      <xdr:nvSpPr>
        <xdr:cNvPr id="11" name="QuadreDeText 10"/>
        <xdr:cNvSpPr txBox="1"/>
      </xdr:nvSpPr>
      <xdr:spPr>
        <a:xfrm>
          <a:off x="933450" y="6858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133350</xdr:colOff>
      <xdr:row>33</xdr:row>
      <xdr:rowOff>171450</xdr:rowOff>
    </xdr:from>
    <xdr:to>
      <xdr:col>15</xdr:col>
      <xdr:colOff>438150</xdr:colOff>
      <xdr:row>36</xdr:row>
      <xdr:rowOff>19050</xdr:rowOff>
    </xdr:to>
    <xdr:sp macro="" textlink="">
      <xdr:nvSpPr>
        <xdr:cNvPr id="12" name="QuadreDeText 11"/>
        <xdr:cNvSpPr txBox="1"/>
      </xdr:nvSpPr>
      <xdr:spPr>
        <a:xfrm>
          <a:off x="6838950" y="6858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342900</xdr:colOff>
      <xdr:row>64</xdr:row>
      <xdr:rowOff>28575</xdr:rowOff>
    </xdr:from>
    <xdr:to>
      <xdr:col>9</xdr:col>
      <xdr:colOff>466725</xdr:colOff>
      <xdr:row>89</xdr:row>
      <xdr:rowOff>28575</xdr:rowOff>
    </xdr:to>
    <xdr:pic>
      <xdr:nvPicPr>
        <xdr:cNvPr id="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/>
        <a:stretch/>
      </xdr:blipFill>
      <xdr:spPr bwMode="auto">
        <a:xfrm>
          <a:off x="342900" y="12620625"/>
          <a:ext cx="5610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142875</xdr:rowOff>
    </xdr:from>
    <xdr:to>
      <xdr:col>9</xdr:col>
      <xdr:colOff>295275</xdr:colOff>
      <xdr:row>63</xdr:row>
      <xdr:rowOff>180975</xdr:rowOff>
    </xdr:to>
    <xdr:sp macro="" textlink="">
      <xdr:nvSpPr>
        <xdr:cNvPr id="19" name="QuadreDeText 18"/>
        <xdr:cNvSpPr txBox="1"/>
      </xdr:nvSpPr>
      <xdr:spPr>
        <a:xfrm>
          <a:off x="0" y="121634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9</xdr:col>
      <xdr:colOff>371475</xdr:colOff>
      <xdr:row>61</xdr:row>
      <xdr:rowOff>142875</xdr:rowOff>
    </xdr:from>
    <xdr:to>
      <xdr:col>19</xdr:col>
      <xdr:colOff>57150</xdr:colOff>
      <xdr:row>63</xdr:row>
      <xdr:rowOff>180975</xdr:rowOff>
    </xdr:to>
    <xdr:sp macro="" textlink="">
      <xdr:nvSpPr>
        <xdr:cNvPr id="21" name="QuadreDeText 20"/>
        <xdr:cNvSpPr txBox="1"/>
      </xdr:nvSpPr>
      <xdr:spPr>
        <a:xfrm>
          <a:off x="5857875" y="121634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88</xdr:row>
      <xdr:rowOff>142875</xdr:rowOff>
    </xdr:from>
    <xdr:to>
      <xdr:col>8</xdr:col>
      <xdr:colOff>95250</xdr:colOff>
      <xdr:row>90</xdr:row>
      <xdr:rowOff>180975</xdr:rowOff>
    </xdr:to>
    <xdr:sp macro="" textlink="">
      <xdr:nvSpPr>
        <xdr:cNvPr id="24" name="QuadreDeText 23"/>
        <xdr:cNvSpPr txBox="1"/>
      </xdr:nvSpPr>
      <xdr:spPr>
        <a:xfrm>
          <a:off x="0" y="173069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9</xdr:col>
      <xdr:colOff>304800</xdr:colOff>
      <xdr:row>88</xdr:row>
      <xdr:rowOff>142875</xdr:rowOff>
    </xdr:from>
    <xdr:to>
      <xdr:col>17</xdr:col>
      <xdr:colOff>400050</xdr:colOff>
      <xdr:row>90</xdr:row>
      <xdr:rowOff>180975</xdr:rowOff>
    </xdr:to>
    <xdr:sp macro="" textlink="">
      <xdr:nvSpPr>
        <xdr:cNvPr id="25" name="QuadreDeText 24"/>
        <xdr:cNvSpPr txBox="1"/>
      </xdr:nvSpPr>
      <xdr:spPr>
        <a:xfrm>
          <a:off x="5791200" y="173069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258</xdr:row>
      <xdr:rowOff>0</xdr:rowOff>
    </xdr:from>
    <xdr:to>
      <xdr:col>7</xdr:col>
      <xdr:colOff>409575</xdr:colOff>
      <xdr:row>260</xdr:row>
      <xdr:rowOff>123825</xdr:rowOff>
    </xdr:to>
    <xdr:sp macro="" textlink="">
      <xdr:nvSpPr>
        <xdr:cNvPr id="38" name="QuadreDeText 37"/>
        <xdr:cNvSpPr txBox="1"/>
      </xdr:nvSpPr>
      <xdr:spPr>
        <a:xfrm>
          <a:off x="0" y="49549050"/>
          <a:ext cx="4676775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consultat el web de l'ETSEIB?</a:t>
          </a:r>
          <a:endParaRPr lang="ca-ES" sz="1100" b="1"/>
        </a:p>
      </xdr:txBody>
    </xdr:sp>
    <xdr:clientData/>
  </xdr:twoCellAnchor>
  <xdr:twoCellAnchor>
    <xdr:from>
      <xdr:col>9</xdr:col>
      <xdr:colOff>514350</xdr:colOff>
      <xdr:row>257</xdr:row>
      <xdr:rowOff>180975</xdr:rowOff>
    </xdr:from>
    <xdr:to>
      <xdr:col>17</xdr:col>
      <xdr:colOff>314325</xdr:colOff>
      <xdr:row>260</xdr:row>
      <xdr:rowOff>171450</xdr:rowOff>
    </xdr:to>
    <xdr:sp macro="" textlink="">
      <xdr:nvSpPr>
        <xdr:cNvPr id="39" name="QuadreDeText 38"/>
        <xdr:cNvSpPr txBox="1"/>
      </xdr:nvSpPr>
      <xdr:spPr>
        <a:xfrm>
          <a:off x="6000750" y="49539525"/>
          <a:ext cx="4676775" cy="561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consultat el web de l'ETSEIB?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116</xdr:row>
      <xdr:rowOff>9525</xdr:rowOff>
    </xdr:from>
    <xdr:to>
      <xdr:col>9</xdr:col>
      <xdr:colOff>428625</xdr:colOff>
      <xdr:row>119</xdr:row>
      <xdr:rowOff>171450</xdr:rowOff>
    </xdr:to>
    <xdr:sp macro="" textlink="">
      <xdr:nvSpPr>
        <xdr:cNvPr id="43" name="QuadreDeText 42"/>
        <xdr:cNvSpPr txBox="1"/>
      </xdr:nvSpPr>
      <xdr:spPr>
        <a:xfrm>
          <a:off x="0" y="22507575"/>
          <a:ext cx="5915025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197</xdr:row>
      <xdr:rowOff>180975</xdr:rowOff>
    </xdr:from>
    <xdr:to>
      <xdr:col>7</xdr:col>
      <xdr:colOff>438150</xdr:colOff>
      <xdr:row>201</xdr:row>
      <xdr:rowOff>104775</xdr:rowOff>
    </xdr:to>
    <xdr:sp macro="" textlink="">
      <xdr:nvSpPr>
        <xdr:cNvPr id="54" name="QuadreDeText 53"/>
        <xdr:cNvSpPr txBox="1"/>
      </xdr:nvSpPr>
      <xdr:spPr>
        <a:xfrm>
          <a:off x="0" y="381095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7</xdr:row>
      <xdr:rowOff>190499</xdr:rowOff>
    </xdr:from>
    <xdr:to>
      <xdr:col>19</xdr:col>
      <xdr:colOff>326515</xdr:colOff>
      <xdr:row>32</xdr:row>
      <xdr:rowOff>85724</xdr:rowOff>
    </xdr:to>
    <xdr:pic>
      <xdr:nvPicPr>
        <xdr:cNvPr id="55" name="Imatge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924049"/>
          <a:ext cx="5812915" cy="465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9</xdr:col>
      <xdr:colOff>466725</xdr:colOff>
      <xdr:row>61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485775</xdr:colOff>
      <xdr:row>36</xdr:row>
      <xdr:rowOff>9525</xdr:rowOff>
    </xdr:from>
    <xdr:to>
      <xdr:col>19</xdr:col>
      <xdr:colOff>342900</xdr:colOff>
      <xdr:row>61</xdr:row>
      <xdr:rowOff>9525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7267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371475</xdr:colOff>
      <xdr:row>64</xdr:row>
      <xdr:rowOff>0</xdr:rowOff>
    </xdr:from>
    <xdr:to>
      <xdr:col>19</xdr:col>
      <xdr:colOff>504825</xdr:colOff>
      <xdr:row>89</xdr:row>
      <xdr:rowOff>38100</xdr:rowOff>
    </xdr:to>
    <xdr:pic>
      <xdr:nvPicPr>
        <xdr:cNvPr id="58" name="Imatge 5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200"/>
        <a:stretch/>
      </xdr:blipFill>
      <xdr:spPr>
        <a:xfrm>
          <a:off x="6467475" y="1259205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76199</xdr:colOff>
      <xdr:row>90</xdr:row>
      <xdr:rowOff>152400</xdr:rowOff>
    </xdr:from>
    <xdr:to>
      <xdr:col>19</xdr:col>
      <xdr:colOff>143026</xdr:colOff>
      <xdr:row>115</xdr:row>
      <xdr:rowOff>114300</xdr:rowOff>
    </xdr:to>
    <xdr:pic>
      <xdr:nvPicPr>
        <xdr:cNvPr id="20" name="Imatge 1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815"/>
        <a:stretch/>
      </xdr:blipFill>
      <xdr:spPr>
        <a:xfrm>
          <a:off x="6172199" y="17697450"/>
          <a:ext cx="5553227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91</xdr:row>
      <xdr:rowOff>0</xdr:rowOff>
    </xdr:from>
    <xdr:to>
      <xdr:col>9</xdr:col>
      <xdr:colOff>466725</xdr:colOff>
      <xdr:row>116</xdr:row>
      <xdr:rowOff>0</xdr:rowOff>
    </xdr:to>
    <xdr:pic>
      <xdr:nvPicPr>
        <xdr:cNvPr id="59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"/>
        <a:stretch/>
      </xdr:blipFill>
      <xdr:spPr bwMode="auto">
        <a:xfrm>
          <a:off x="304800" y="17735550"/>
          <a:ext cx="56483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116</xdr:row>
      <xdr:rowOff>9525</xdr:rowOff>
    </xdr:from>
    <xdr:to>
      <xdr:col>19</xdr:col>
      <xdr:colOff>142875</xdr:colOff>
      <xdr:row>119</xdr:row>
      <xdr:rowOff>171450</xdr:rowOff>
    </xdr:to>
    <xdr:sp macro="" textlink="">
      <xdr:nvSpPr>
        <xdr:cNvPr id="63" name="QuadreDeText 62"/>
        <xdr:cNvSpPr txBox="1"/>
      </xdr:nvSpPr>
      <xdr:spPr>
        <a:xfrm>
          <a:off x="5838825" y="22507575"/>
          <a:ext cx="5886450" cy="733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8</xdr:col>
      <xdr:colOff>244284</xdr:colOff>
      <xdr:row>137</xdr:row>
      <xdr:rowOff>145073</xdr:rowOff>
    </xdr:to>
    <xdr:pic>
      <xdr:nvPicPr>
        <xdr:cNvPr id="64" name="Imatge 6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260050"/>
          <a:ext cx="5121084" cy="3383573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18</xdr:col>
      <xdr:colOff>561975</xdr:colOff>
      <xdr:row>137</xdr:row>
      <xdr:rowOff>114300</xdr:rowOff>
    </xdr:to>
    <xdr:graphicFrame macro="">
      <xdr:nvGraphicFramePr>
        <xdr:cNvPr id="65" name="Gràfic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57150</xdr:rowOff>
    </xdr:from>
    <xdr:to>
      <xdr:col>7</xdr:col>
      <xdr:colOff>438150</xdr:colOff>
      <xdr:row>143</xdr:row>
      <xdr:rowOff>66675</xdr:rowOff>
    </xdr:to>
    <xdr:sp macro="" textlink="">
      <xdr:nvSpPr>
        <xdr:cNvPr id="66" name="QuadreDeText 65"/>
        <xdr:cNvSpPr txBox="1"/>
      </xdr:nvSpPr>
      <xdr:spPr>
        <a:xfrm>
          <a:off x="0" y="269367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8</xdr:col>
      <xdr:colOff>600075</xdr:colOff>
      <xdr:row>139</xdr:row>
      <xdr:rowOff>76200</xdr:rowOff>
    </xdr:from>
    <xdr:to>
      <xdr:col>16</xdr:col>
      <xdr:colOff>428625</xdr:colOff>
      <xdr:row>143</xdr:row>
      <xdr:rowOff>85725</xdr:rowOff>
    </xdr:to>
    <xdr:sp macro="" textlink="">
      <xdr:nvSpPr>
        <xdr:cNvPr id="67" name="QuadreDeText 66"/>
        <xdr:cNvSpPr txBox="1"/>
      </xdr:nvSpPr>
      <xdr:spPr>
        <a:xfrm>
          <a:off x="5476875" y="269557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9</xdr:col>
      <xdr:colOff>542925</xdr:colOff>
      <xdr:row>142</xdr:row>
      <xdr:rowOff>180975</xdr:rowOff>
    </xdr:from>
    <xdr:to>
      <xdr:col>19</xdr:col>
      <xdr:colOff>19051</xdr:colOff>
      <xdr:row>167</xdr:row>
      <xdr:rowOff>161925</xdr:rowOff>
    </xdr:to>
    <xdr:pic>
      <xdr:nvPicPr>
        <xdr:cNvPr id="68" name="Imatge 67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875"/>
        <a:stretch/>
      </xdr:blipFill>
      <xdr:spPr>
        <a:xfrm>
          <a:off x="6029325" y="27632025"/>
          <a:ext cx="5572126" cy="4743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6</xdr:col>
      <xdr:colOff>590550</xdr:colOff>
      <xdr:row>172</xdr:row>
      <xdr:rowOff>85725</xdr:rowOff>
    </xdr:to>
    <xdr:sp macro="" textlink="">
      <xdr:nvSpPr>
        <xdr:cNvPr id="69" name="QuadreDeText 68"/>
        <xdr:cNvSpPr txBox="1"/>
      </xdr:nvSpPr>
      <xdr:spPr>
        <a:xfrm>
          <a:off x="0" y="325945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9</xdr:col>
      <xdr:colOff>0</xdr:colOff>
      <xdr:row>169</xdr:row>
      <xdr:rowOff>0</xdr:rowOff>
    </xdr:from>
    <xdr:to>
      <xdr:col>15</xdr:col>
      <xdr:colOff>590550</xdr:colOff>
      <xdr:row>172</xdr:row>
      <xdr:rowOff>85725</xdr:rowOff>
    </xdr:to>
    <xdr:sp macro="" textlink="">
      <xdr:nvSpPr>
        <xdr:cNvPr id="70" name="QuadreDeText 69"/>
        <xdr:cNvSpPr txBox="1"/>
      </xdr:nvSpPr>
      <xdr:spPr>
        <a:xfrm>
          <a:off x="5486400" y="325945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9</xdr:col>
      <xdr:colOff>504825</xdr:colOff>
      <xdr:row>197</xdr:row>
      <xdr:rowOff>38100</xdr:rowOff>
    </xdr:to>
    <xdr:pic>
      <xdr:nvPicPr>
        <xdr:cNvPr id="71" name="Imatge 7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31660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19</xdr:col>
      <xdr:colOff>504825</xdr:colOff>
      <xdr:row>197</xdr:row>
      <xdr:rowOff>38100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0" y="3316605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198</xdr:row>
      <xdr:rowOff>0</xdr:rowOff>
    </xdr:from>
    <xdr:to>
      <xdr:col>17</xdr:col>
      <xdr:colOff>438150</xdr:colOff>
      <xdr:row>201</xdr:row>
      <xdr:rowOff>114300</xdr:rowOff>
    </xdr:to>
    <xdr:sp macro="" textlink="">
      <xdr:nvSpPr>
        <xdr:cNvPr id="72" name="QuadreDeText 71"/>
        <xdr:cNvSpPr txBox="1"/>
      </xdr:nvSpPr>
      <xdr:spPr>
        <a:xfrm>
          <a:off x="6096000" y="3811905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381000</xdr:colOff>
      <xdr:row>201</xdr:row>
      <xdr:rowOff>0</xdr:rowOff>
    </xdr:from>
    <xdr:to>
      <xdr:col>9</xdr:col>
      <xdr:colOff>504825</xdr:colOff>
      <xdr:row>224</xdr:row>
      <xdr:rowOff>171450</xdr:rowOff>
    </xdr:to>
    <xdr:pic>
      <xdr:nvPicPr>
        <xdr:cNvPr id="73" name="Imatge 72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6360" b="5159"/>
        <a:stretch/>
      </xdr:blipFill>
      <xdr:spPr>
        <a:xfrm>
          <a:off x="381000" y="38690550"/>
          <a:ext cx="5610225" cy="455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201</xdr:row>
      <xdr:rowOff>0</xdr:rowOff>
    </xdr:from>
    <xdr:to>
      <xdr:col>19</xdr:col>
      <xdr:colOff>504825</xdr:colOff>
      <xdr:row>225</xdr:row>
      <xdr:rowOff>180975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5564" b="3106"/>
        <a:stretch/>
      </xdr:blipFill>
      <xdr:spPr>
        <a:xfrm>
          <a:off x="6429375" y="38690550"/>
          <a:ext cx="5657850" cy="47529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260</xdr:row>
      <xdr:rowOff>152400</xdr:rowOff>
    </xdr:from>
    <xdr:to>
      <xdr:col>9</xdr:col>
      <xdr:colOff>504825</xdr:colOff>
      <xdr:row>286</xdr:row>
      <xdr:rowOff>0</xdr:rowOff>
    </xdr:to>
    <xdr:pic>
      <xdr:nvPicPr>
        <xdr:cNvPr id="74" name="Imatge 73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723"/>
        <a:stretch/>
      </xdr:blipFill>
      <xdr:spPr>
        <a:xfrm>
          <a:off x="342900" y="5008245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260</xdr:row>
      <xdr:rowOff>152400</xdr:rowOff>
    </xdr:from>
    <xdr:to>
      <xdr:col>19</xdr:col>
      <xdr:colOff>504825</xdr:colOff>
      <xdr:row>286</xdr:row>
      <xdr:rowOff>0</xdr:rowOff>
    </xdr:to>
    <xdr:pic>
      <xdr:nvPicPr>
        <xdr:cNvPr id="28" name="Imatge 27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360"/>
        <a:stretch/>
      </xdr:blipFill>
      <xdr:spPr>
        <a:xfrm>
          <a:off x="6477000" y="50082450"/>
          <a:ext cx="5610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7</xdr:col>
      <xdr:colOff>409575</xdr:colOff>
      <xdr:row>289</xdr:row>
      <xdr:rowOff>104775</xdr:rowOff>
    </xdr:to>
    <xdr:sp macro="" textlink="">
      <xdr:nvSpPr>
        <xdr:cNvPr id="78" name="QuadreDeText 77"/>
        <xdr:cNvSpPr txBox="1"/>
      </xdr:nvSpPr>
      <xdr:spPr>
        <a:xfrm>
          <a:off x="0" y="60178950"/>
          <a:ext cx="4676775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buscat informació de l'ETSEIB en</a:t>
          </a:r>
          <a:r>
            <a:rPr lang="ca-ES" sz="1800" b="1" baseline="0"/>
            <a:t> altres xarxes socials?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289</xdr:row>
      <xdr:rowOff>104775</xdr:rowOff>
    </xdr:from>
    <xdr:to>
      <xdr:col>9</xdr:col>
      <xdr:colOff>466725</xdr:colOff>
      <xdr:row>314</xdr:row>
      <xdr:rowOff>104775</xdr:rowOff>
    </xdr:to>
    <xdr:pic>
      <xdr:nvPicPr>
        <xdr:cNvPr id="79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0"/>
        <a:stretch/>
      </xdr:blipFill>
      <xdr:spPr bwMode="auto">
        <a:xfrm>
          <a:off x="361950" y="55559325"/>
          <a:ext cx="55911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17</xdr:col>
      <xdr:colOff>409575</xdr:colOff>
      <xdr:row>289</xdr:row>
      <xdr:rowOff>104775</xdr:rowOff>
    </xdr:to>
    <xdr:sp macro="" textlink="">
      <xdr:nvSpPr>
        <xdr:cNvPr id="80" name="QuadreDeText 79"/>
        <xdr:cNvSpPr txBox="1"/>
      </xdr:nvSpPr>
      <xdr:spPr>
        <a:xfrm>
          <a:off x="6096000" y="60178950"/>
          <a:ext cx="4676775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buscat informació de l'ETSEIB en</a:t>
          </a:r>
          <a:r>
            <a:rPr lang="ca-ES" sz="1800" b="1" baseline="0"/>
            <a:t> altres xarxes socials?</a:t>
          </a:r>
          <a:endParaRPr lang="ca-ES" sz="1100" b="1"/>
        </a:p>
      </xdr:txBody>
    </xdr:sp>
    <xdr:clientData/>
  </xdr:twoCellAnchor>
  <xdr:twoCellAnchor editAs="oneCell">
    <xdr:from>
      <xdr:col>10</xdr:col>
      <xdr:colOff>266700</xdr:colOff>
      <xdr:row>289</xdr:row>
      <xdr:rowOff>123825</xdr:rowOff>
    </xdr:from>
    <xdr:to>
      <xdr:col>19</xdr:col>
      <xdr:colOff>285750</xdr:colOff>
      <xdr:row>314</xdr:row>
      <xdr:rowOff>55075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6016"/>
        <a:stretch/>
      </xdr:blipFill>
      <xdr:spPr>
        <a:xfrm>
          <a:off x="6362700" y="55578375"/>
          <a:ext cx="5505450" cy="4693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95250</xdr:rowOff>
    </xdr:from>
    <xdr:to>
      <xdr:col>7</xdr:col>
      <xdr:colOff>438150</xdr:colOff>
      <xdr:row>231</xdr:row>
      <xdr:rowOff>104775</xdr:rowOff>
    </xdr:to>
    <xdr:sp macro="" textlink="">
      <xdr:nvSpPr>
        <xdr:cNvPr id="47" name="QuadreDeText 46"/>
        <xdr:cNvSpPr txBox="1"/>
      </xdr:nvSpPr>
      <xdr:spPr>
        <a:xfrm>
          <a:off x="0" y="437388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333375</xdr:colOff>
      <xdr:row>231</xdr:row>
      <xdr:rowOff>95250</xdr:rowOff>
    </xdr:from>
    <xdr:to>
      <xdr:col>9</xdr:col>
      <xdr:colOff>504825</xdr:colOff>
      <xdr:row>256</xdr:row>
      <xdr:rowOff>133350</xdr:rowOff>
    </xdr:to>
    <xdr:pic>
      <xdr:nvPicPr>
        <xdr:cNvPr id="48" name="Imatge 4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5564"/>
        <a:stretch/>
      </xdr:blipFill>
      <xdr:spPr>
        <a:xfrm>
          <a:off x="333375" y="44500800"/>
          <a:ext cx="5657850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227</xdr:row>
      <xdr:rowOff>0</xdr:rowOff>
    </xdr:from>
    <xdr:to>
      <xdr:col>17</xdr:col>
      <xdr:colOff>438150</xdr:colOff>
      <xdr:row>231</xdr:row>
      <xdr:rowOff>9525</xdr:rowOff>
    </xdr:to>
    <xdr:sp macro="" textlink="">
      <xdr:nvSpPr>
        <xdr:cNvPr id="49" name="QuadreDeText 48"/>
        <xdr:cNvSpPr txBox="1"/>
      </xdr:nvSpPr>
      <xdr:spPr>
        <a:xfrm>
          <a:off x="6096000" y="436435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333375</xdr:colOff>
      <xdr:row>230</xdr:row>
      <xdr:rowOff>180975</xdr:rowOff>
    </xdr:from>
    <xdr:to>
      <xdr:col>19</xdr:col>
      <xdr:colOff>504825</xdr:colOff>
      <xdr:row>255</xdr:row>
      <xdr:rowOff>123825</xdr:rowOff>
    </xdr:to>
    <xdr:pic>
      <xdr:nvPicPr>
        <xdr:cNvPr id="50" name="Imatge 49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5564" b="7143"/>
        <a:stretch/>
      </xdr:blipFill>
      <xdr:spPr>
        <a:xfrm>
          <a:off x="6429375" y="44396025"/>
          <a:ext cx="5657850" cy="470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142</xdr:row>
      <xdr:rowOff>180975</xdr:rowOff>
    </xdr:from>
    <xdr:to>
      <xdr:col>9</xdr:col>
      <xdr:colOff>504825</xdr:colOff>
      <xdr:row>168</xdr:row>
      <xdr:rowOff>28575</xdr:rowOff>
    </xdr:to>
    <xdr:pic>
      <xdr:nvPicPr>
        <xdr:cNvPr id="46" name="Imatge 45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882"/>
        <a:stretch/>
      </xdr:blipFill>
      <xdr:spPr>
        <a:xfrm>
          <a:off x="352425" y="27632025"/>
          <a:ext cx="5638800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2"/>
  <sheetViews>
    <sheetView showGridLines="0" tabSelected="1" zoomScaleNormal="100" workbookViewId="0">
      <selection activeCell="B2" sqref="B2:O2"/>
    </sheetView>
  </sheetViews>
  <sheetFormatPr defaultRowHeight="15"/>
  <cols>
    <col min="1" max="1" width="2.42578125" style="38" customWidth="1"/>
    <col min="2" max="2" width="41.5703125" style="38" customWidth="1"/>
    <col min="3" max="3" width="10.28515625" style="38" customWidth="1"/>
    <col min="4" max="4" width="10.5703125" style="38" customWidth="1"/>
    <col min="5" max="5" width="10" style="38" customWidth="1"/>
    <col min="6" max="6" width="10.140625" style="38" customWidth="1"/>
    <col min="7" max="7" width="10.28515625" style="38" customWidth="1"/>
    <col min="8" max="8" width="10.140625" style="38" customWidth="1"/>
    <col min="9" max="9" width="10.7109375" style="38" customWidth="1"/>
    <col min="10" max="10" width="9.85546875" style="38" customWidth="1"/>
    <col min="11" max="11" width="12" bestFit="1" customWidth="1"/>
  </cols>
  <sheetData>
    <row r="1" spans="1:15">
      <c r="A1" s="67"/>
      <c r="B1" s="67"/>
      <c r="C1" s="67"/>
      <c r="D1" s="67"/>
      <c r="E1" s="67"/>
      <c r="F1" s="67"/>
      <c r="G1" s="67"/>
      <c r="H1" s="67"/>
      <c r="I1" s="67"/>
      <c r="J1" s="67"/>
      <c r="K1" s="3"/>
      <c r="L1" s="3"/>
      <c r="M1" s="3"/>
      <c r="N1" s="3"/>
      <c r="O1" s="3"/>
    </row>
    <row r="2" spans="1:15" ht="69" customHeight="1">
      <c r="A2" s="68"/>
      <c r="B2" s="155" t="s">
        <v>269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>
      <c r="A3" s="68"/>
      <c r="B3" s="68"/>
      <c r="C3" s="68"/>
      <c r="D3" s="68"/>
      <c r="E3" s="68"/>
      <c r="F3" s="68"/>
      <c r="G3" s="68"/>
      <c r="H3" s="68"/>
      <c r="I3" s="68"/>
      <c r="J3" s="68"/>
      <c r="K3" s="1"/>
      <c r="L3" s="1"/>
      <c r="M3" s="1"/>
      <c r="N3" s="1"/>
      <c r="O3" s="1"/>
    </row>
    <row r="4" spans="1:15">
      <c r="A4" s="68"/>
      <c r="B4" s="68"/>
      <c r="C4" s="68"/>
      <c r="D4" s="156" t="s">
        <v>38</v>
      </c>
      <c r="E4" s="156"/>
      <c r="F4" s="156"/>
      <c r="G4" s="156"/>
      <c r="H4" s="156"/>
      <c r="I4" s="156"/>
      <c r="J4" s="156"/>
      <c r="K4" s="156"/>
      <c r="L4" s="156"/>
      <c r="M4" s="4"/>
      <c r="N4" s="4"/>
      <c r="O4" s="5"/>
    </row>
    <row r="5" spans="1:15">
      <c r="A5" s="67"/>
      <c r="B5" s="67"/>
      <c r="C5" s="67"/>
      <c r="D5" s="67"/>
      <c r="E5" s="67"/>
      <c r="F5" s="67"/>
      <c r="G5" s="67"/>
      <c r="H5" s="67"/>
      <c r="I5" s="67"/>
      <c r="J5" s="67"/>
      <c r="K5" s="3"/>
      <c r="L5" s="3"/>
      <c r="M5" s="3"/>
      <c r="N5" s="3"/>
      <c r="O5" s="3"/>
    </row>
    <row r="6" spans="1:15" ht="21">
      <c r="A6" s="68"/>
      <c r="B6" s="6" t="s">
        <v>0</v>
      </c>
      <c r="C6" s="69"/>
      <c r="D6" s="69"/>
      <c r="E6" s="69"/>
      <c r="F6" s="69"/>
      <c r="G6" s="69"/>
      <c r="H6" s="69"/>
      <c r="I6" s="69"/>
      <c r="J6" s="69"/>
      <c r="K6" s="7"/>
      <c r="L6" s="7"/>
      <c r="M6" s="7"/>
      <c r="N6" s="7"/>
      <c r="O6" s="7"/>
    </row>
    <row r="7" spans="1:15">
      <c r="A7" s="67"/>
      <c r="B7" s="67"/>
      <c r="C7" s="67"/>
      <c r="D7" s="67"/>
      <c r="E7" s="67"/>
      <c r="F7" s="67"/>
      <c r="G7" s="67"/>
      <c r="H7" s="67"/>
      <c r="I7" s="67"/>
      <c r="J7" s="67"/>
      <c r="K7" s="3"/>
      <c r="L7" s="3"/>
      <c r="M7" s="3"/>
      <c r="N7" s="3"/>
      <c r="O7" s="3"/>
    </row>
    <row r="8" spans="1:15" ht="15.75" thickBot="1">
      <c r="B8" s="157" t="s">
        <v>1</v>
      </c>
      <c r="C8" s="157"/>
      <c r="D8" s="157"/>
      <c r="E8" s="157"/>
      <c r="F8" s="157"/>
      <c r="G8" s="157"/>
      <c r="H8" s="157"/>
    </row>
    <row r="9" spans="1:15" ht="15.75" thickTop="1">
      <c r="B9" s="151"/>
      <c r="C9" s="159" t="s">
        <v>1</v>
      </c>
      <c r="D9" s="153"/>
      <c r="E9" s="153"/>
      <c r="F9" s="153"/>
      <c r="G9" s="153"/>
      <c r="H9" s="154"/>
    </row>
    <row r="10" spans="1:15">
      <c r="B10" s="158"/>
      <c r="C10" s="160" t="s">
        <v>53</v>
      </c>
      <c r="D10" s="161"/>
      <c r="E10" s="161" t="s">
        <v>54</v>
      </c>
      <c r="F10" s="161"/>
      <c r="G10" s="161" t="s">
        <v>13</v>
      </c>
      <c r="H10" s="162"/>
    </row>
    <row r="11" spans="1:15" ht="15.75" thickBot="1">
      <c r="B11" s="152"/>
      <c r="C11" s="9" t="s">
        <v>6</v>
      </c>
      <c r="D11" s="10" t="s">
        <v>3</v>
      </c>
      <c r="E11" s="10" t="s">
        <v>6</v>
      </c>
      <c r="F11" s="10" t="s">
        <v>3</v>
      </c>
      <c r="G11" s="10" t="s">
        <v>6</v>
      </c>
      <c r="H11" s="11" t="s">
        <v>3</v>
      </c>
    </row>
    <row r="12" spans="1:15" ht="15.75" thickTop="1">
      <c r="B12" s="64" t="s">
        <v>40</v>
      </c>
      <c r="C12" s="59">
        <v>77</v>
      </c>
      <c r="D12" s="42">
        <f>C12/$G12</f>
        <v>0.23404255319148937</v>
      </c>
      <c r="E12" s="56">
        <v>252</v>
      </c>
      <c r="F12" s="42">
        <f>E12/$G12</f>
        <v>0.76595744680851063</v>
      </c>
      <c r="G12" s="43">
        <f>252+77</f>
        <v>329</v>
      </c>
      <c r="H12" s="44">
        <f>G12/$G$13</f>
        <v>1</v>
      </c>
    </row>
    <row r="13" spans="1:15" ht="15.75" thickBot="1">
      <c r="B13" s="70" t="s">
        <v>13</v>
      </c>
      <c r="C13" s="71">
        <v>77</v>
      </c>
      <c r="D13" s="72">
        <f>C13/G$12</f>
        <v>0.23404255319148937</v>
      </c>
      <c r="E13" s="46">
        <v>252</v>
      </c>
      <c r="F13" s="72">
        <f>E13/G$12</f>
        <v>0.76595744680851063</v>
      </c>
      <c r="G13" s="46">
        <v>329</v>
      </c>
      <c r="H13" s="47">
        <f>G13/$G$13</f>
        <v>1</v>
      </c>
    </row>
    <row r="14" spans="1:15" ht="15.75" thickTop="1"/>
    <row r="15" spans="1:15" ht="15.75" thickBot="1">
      <c r="B15" s="157" t="s">
        <v>4</v>
      </c>
      <c r="C15" s="157"/>
      <c r="D15" s="157"/>
      <c r="E15" s="157"/>
      <c r="F15" s="157"/>
      <c r="G15" s="157"/>
      <c r="H15" s="157"/>
      <c r="I15" s="157"/>
      <c r="J15" s="157"/>
    </row>
    <row r="16" spans="1:15" ht="15.75" thickTop="1">
      <c r="B16" s="151"/>
      <c r="C16" s="159" t="s">
        <v>4</v>
      </c>
      <c r="D16" s="153"/>
      <c r="E16" s="153"/>
      <c r="F16" s="153"/>
      <c r="G16" s="153"/>
      <c r="H16" s="153"/>
      <c r="I16" s="153"/>
      <c r="J16" s="154"/>
    </row>
    <row r="17" spans="2:19" ht="25.5" customHeight="1">
      <c r="B17" s="158"/>
      <c r="C17" s="160" t="s">
        <v>25</v>
      </c>
      <c r="D17" s="161"/>
      <c r="E17" s="161" t="s">
        <v>55</v>
      </c>
      <c r="F17" s="161"/>
      <c r="G17" s="161" t="s">
        <v>5</v>
      </c>
      <c r="H17" s="161"/>
      <c r="I17" s="161" t="s">
        <v>13</v>
      </c>
      <c r="J17" s="162"/>
    </row>
    <row r="18" spans="2:19" ht="15.75" thickBot="1">
      <c r="B18" s="152"/>
      <c r="C18" s="9" t="s">
        <v>6</v>
      </c>
      <c r="D18" s="10" t="s">
        <v>3</v>
      </c>
      <c r="E18" s="10" t="s">
        <v>6</v>
      </c>
      <c r="F18" s="10" t="s">
        <v>3</v>
      </c>
      <c r="G18" s="10" t="s">
        <v>6</v>
      </c>
      <c r="H18" s="10" t="s">
        <v>3</v>
      </c>
      <c r="I18" s="10" t="s">
        <v>6</v>
      </c>
      <c r="J18" s="11" t="s">
        <v>3</v>
      </c>
    </row>
    <row r="19" spans="2:19" ht="15.75" thickTop="1">
      <c r="B19" s="64" t="s">
        <v>40</v>
      </c>
      <c r="C19" s="59">
        <v>325</v>
      </c>
      <c r="D19" s="42">
        <f>C19/$G$13</f>
        <v>0.9878419452887538</v>
      </c>
      <c r="E19" s="56">
        <v>1</v>
      </c>
      <c r="F19" s="42">
        <f>E19/$G$13</f>
        <v>3.0395136778115501E-3</v>
      </c>
      <c r="G19" s="56">
        <v>3</v>
      </c>
      <c r="H19" s="42">
        <f>G19/$G$13</f>
        <v>9.11854103343465E-3</v>
      </c>
      <c r="I19" s="43">
        <v>329</v>
      </c>
      <c r="J19" s="44">
        <f>I19/$G$13</f>
        <v>1</v>
      </c>
      <c r="L19" s="150"/>
      <c r="M19" s="150"/>
      <c r="N19" s="150"/>
      <c r="O19" s="150"/>
      <c r="P19" s="150"/>
    </row>
    <row r="20" spans="2:19" ht="15.75" thickBot="1">
      <c r="B20" s="70" t="s">
        <v>13</v>
      </c>
      <c r="C20" s="71">
        <v>325</v>
      </c>
      <c r="D20" s="72">
        <f>C20/$G$13</f>
        <v>0.9878419452887538</v>
      </c>
      <c r="E20" s="46">
        <v>1</v>
      </c>
      <c r="F20" s="72">
        <f>E20/$G$13</f>
        <v>3.0395136778115501E-3</v>
      </c>
      <c r="G20" s="46">
        <v>3</v>
      </c>
      <c r="H20" s="72">
        <f>G20/$G$13</f>
        <v>9.11854103343465E-3</v>
      </c>
      <c r="I20" s="46">
        <v>329</v>
      </c>
      <c r="J20" s="47">
        <f>I20/$G$13</f>
        <v>1</v>
      </c>
      <c r="M20" s="31"/>
      <c r="N20" s="31"/>
      <c r="O20" s="31"/>
      <c r="P20" s="31"/>
      <c r="Q20" s="31"/>
      <c r="R20" s="31"/>
      <c r="S20" s="31"/>
    </row>
    <row r="21" spans="2:19" ht="15.75" thickTop="1">
      <c r="M21" s="31"/>
      <c r="N21" s="31"/>
      <c r="O21" s="31"/>
      <c r="P21" s="31"/>
      <c r="Q21" s="31"/>
      <c r="R21" s="31"/>
      <c r="S21" s="31"/>
    </row>
    <row r="22" spans="2:19" ht="15.75" thickBot="1">
      <c r="B22" s="149" t="s">
        <v>26</v>
      </c>
      <c r="C22" s="149"/>
      <c r="D22" s="149"/>
      <c r="E22" s="149"/>
      <c r="F22" s="149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2:19" ht="25.5" customHeight="1" thickTop="1">
      <c r="B23" s="151"/>
      <c r="C23" s="153" t="s">
        <v>40</v>
      </c>
      <c r="D23" s="153"/>
      <c r="E23" s="153" t="s">
        <v>13</v>
      </c>
      <c r="F23" s="154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2:19" ht="15.75" thickBot="1">
      <c r="B24" s="152"/>
      <c r="C24" s="10" t="s">
        <v>6</v>
      </c>
      <c r="D24" s="10" t="s">
        <v>3</v>
      </c>
      <c r="E24" s="10" t="s">
        <v>6</v>
      </c>
      <c r="F24" s="11" t="s">
        <v>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2:19" ht="15.75" thickTop="1">
      <c r="B25" s="73" t="s">
        <v>5</v>
      </c>
      <c r="C25" s="25">
        <v>20</v>
      </c>
      <c r="D25" s="26">
        <f t="shared" ref="D25:D56" si="0">C25/$G$12</f>
        <v>6.0790273556231005E-2</v>
      </c>
      <c r="E25" s="32">
        <v>20</v>
      </c>
      <c r="F25" s="33">
        <f t="shared" ref="F25:F56" si="1">E25/$G$12</f>
        <v>6.0790273556231005E-2</v>
      </c>
      <c r="M25" s="31"/>
      <c r="N25" s="31"/>
      <c r="O25" s="31"/>
      <c r="P25" s="31"/>
      <c r="Q25" s="31"/>
      <c r="R25" s="31"/>
      <c r="S25" s="31"/>
    </row>
    <row r="26" spans="2:19">
      <c r="B26" s="74" t="s">
        <v>56</v>
      </c>
      <c r="C26" s="27">
        <v>2</v>
      </c>
      <c r="D26" s="28">
        <f t="shared" si="0"/>
        <v>6.0790273556231003E-3</v>
      </c>
      <c r="E26" s="34">
        <v>2</v>
      </c>
      <c r="F26" s="36">
        <f t="shared" si="1"/>
        <v>6.0790273556231003E-3</v>
      </c>
      <c r="M26" s="31"/>
      <c r="N26" s="31"/>
      <c r="O26" s="31"/>
      <c r="P26" s="31"/>
      <c r="Q26" s="31"/>
      <c r="R26" s="31"/>
      <c r="S26" s="31"/>
    </row>
    <row r="27" spans="2:19">
      <c r="B27" s="74" t="s">
        <v>165</v>
      </c>
      <c r="C27" s="27">
        <v>1</v>
      </c>
      <c r="D27" s="28">
        <f t="shared" si="0"/>
        <v>3.0395136778115501E-3</v>
      </c>
      <c r="E27" s="34">
        <v>1</v>
      </c>
      <c r="F27" s="36">
        <f t="shared" si="1"/>
        <v>3.0395136778115501E-3</v>
      </c>
      <c r="M27" s="31"/>
      <c r="N27" s="31"/>
      <c r="O27" s="31"/>
      <c r="P27" s="31"/>
      <c r="Q27" s="31"/>
      <c r="R27" s="31"/>
      <c r="S27" s="31"/>
    </row>
    <row r="28" spans="2:19">
      <c r="B28" s="74" t="s">
        <v>166</v>
      </c>
      <c r="C28" s="27">
        <v>1</v>
      </c>
      <c r="D28" s="28">
        <f t="shared" si="0"/>
        <v>3.0395136778115501E-3</v>
      </c>
      <c r="E28" s="34">
        <v>1</v>
      </c>
      <c r="F28" s="36">
        <f t="shared" si="1"/>
        <v>3.0395136778115501E-3</v>
      </c>
      <c r="M28" s="31"/>
      <c r="N28" s="31"/>
      <c r="O28" s="31"/>
      <c r="P28" s="31"/>
      <c r="Q28" s="31"/>
      <c r="R28" s="31"/>
      <c r="S28" s="31"/>
    </row>
    <row r="29" spans="2:19">
      <c r="B29" s="74" t="s">
        <v>57</v>
      </c>
      <c r="C29" s="27">
        <v>1</v>
      </c>
      <c r="D29" s="28">
        <f t="shared" si="0"/>
        <v>3.0395136778115501E-3</v>
      </c>
      <c r="E29" s="34">
        <v>1</v>
      </c>
      <c r="F29" s="36">
        <f t="shared" si="1"/>
        <v>3.0395136778115501E-3</v>
      </c>
    </row>
    <row r="30" spans="2:19" ht="24">
      <c r="B30" s="74" t="s">
        <v>58</v>
      </c>
      <c r="C30" s="27">
        <v>3</v>
      </c>
      <c r="D30" s="28">
        <f t="shared" si="0"/>
        <v>9.11854103343465E-3</v>
      </c>
      <c r="E30" s="34">
        <v>3</v>
      </c>
      <c r="F30" s="36">
        <f t="shared" si="1"/>
        <v>9.11854103343465E-3</v>
      </c>
    </row>
    <row r="31" spans="2:19" ht="24">
      <c r="B31" s="74" t="s">
        <v>59</v>
      </c>
      <c r="C31" s="27">
        <v>4</v>
      </c>
      <c r="D31" s="28">
        <f t="shared" si="0"/>
        <v>1.2158054711246201E-2</v>
      </c>
      <c r="E31" s="34">
        <v>4</v>
      </c>
      <c r="F31" s="36">
        <f t="shared" si="1"/>
        <v>1.2158054711246201E-2</v>
      </c>
    </row>
    <row r="32" spans="2:19">
      <c r="B32" s="74" t="s">
        <v>60</v>
      </c>
      <c r="C32" s="27">
        <v>3</v>
      </c>
      <c r="D32" s="28">
        <f t="shared" si="0"/>
        <v>9.11854103343465E-3</v>
      </c>
      <c r="E32" s="34">
        <v>3</v>
      </c>
      <c r="F32" s="36">
        <f t="shared" si="1"/>
        <v>9.11854103343465E-3</v>
      </c>
    </row>
    <row r="33" spans="2:6" ht="24">
      <c r="B33" s="74" t="s">
        <v>61</v>
      </c>
      <c r="C33" s="27">
        <v>6</v>
      </c>
      <c r="D33" s="28">
        <f t="shared" si="0"/>
        <v>1.82370820668693E-2</v>
      </c>
      <c r="E33" s="34">
        <v>6</v>
      </c>
      <c r="F33" s="36">
        <f t="shared" si="1"/>
        <v>1.82370820668693E-2</v>
      </c>
    </row>
    <row r="34" spans="2:6" ht="24">
      <c r="B34" s="74" t="s">
        <v>167</v>
      </c>
      <c r="C34" s="27">
        <v>1</v>
      </c>
      <c r="D34" s="28">
        <f t="shared" si="0"/>
        <v>3.0395136778115501E-3</v>
      </c>
      <c r="E34" s="34">
        <v>1</v>
      </c>
      <c r="F34" s="36">
        <f t="shared" si="1"/>
        <v>3.0395136778115501E-3</v>
      </c>
    </row>
    <row r="35" spans="2:6" ht="24">
      <c r="B35" s="74" t="s">
        <v>168</v>
      </c>
      <c r="C35" s="27">
        <v>1</v>
      </c>
      <c r="D35" s="28">
        <f t="shared" si="0"/>
        <v>3.0395136778115501E-3</v>
      </c>
      <c r="E35" s="34">
        <v>1</v>
      </c>
      <c r="F35" s="36">
        <f t="shared" si="1"/>
        <v>3.0395136778115501E-3</v>
      </c>
    </row>
    <row r="36" spans="2:6" ht="24">
      <c r="B36" s="74" t="s">
        <v>169</v>
      </c>
      <c r="C36" s="27">
        <v>1</v>
      </c>
      <c r="D36" s="28">
        <f t="shared" si="0"/>
        <v>3.0395136778115501E-3</v>
      </c>
      <c r="E36" s="34">
        <v>1</v>
      </c>
      <c r="F36" s="36">
        <f t="shared" si="1"/>
        <v>3.0395136778115501E-3</v>
      </c>
    </row>
    <row r="37" spans="2:6">
      <c r="B37" s="74" t="s">
        <v>62</v>
      </c>
      <c r="C37" s="27">
        <v>1</v>
      </c>
      <c r="D37" s="28">
        <f t="shared" si="0"/>
        <v>3.0395136778115501E-3</v>
      </c>
      <c r="E37" s="34">
        <v>1</v>
      </c>
      <c r="F37" s="36">
        <f t="shared" si="1"/>
        <v>3.0395136778115501E-3</v>
      </c>
    </row>
    <row r="38" spans="2:6" ht="24">
      <c r="B38" s="74" t="s">
        <v>170</v>
      </c>
      <c r="C38" s="27">
        <v>1</v>
      </c>
      <c r="D38" s="28">
        <f t="shared" si="0"/>
        <v>3.0395136778115501E-3</v>
      </c>
      <c r="E38" s="34">
        <v>1</v>
      </c>
      <c r="F38" s="36">
        <f t="shared" si="1"/>
        <v>3.0395136778115501E-3</v>
      </c>
    </row>
    <row r="39" spans="2:6" ht="24">
      <c r="B39" s="74" t="s">
        <v>63</v>
      </c>
      <c r="C39" s="27">
        <v>1</v>
      </c>
      <c r="D39" s="28">
        <f t="shared" si="0"/>
        <v>3.0395136778115501E-3</v>
      </c>
      <c r="E39" s="34">
        <v>1</v>
      </c>
      <c r="F39" s="36">
        <f t="shared" si="1"/>
        <v>3.0395136778115501E-3</v>
      </c>
    </row>
    <row r="40" spans="2:6" ht="24">
      <c r="B40" s="74" t="s">
        <v>171</v>
      </c>
      <c r="C40" s="27">
        <v>2</v>
      </c>
      <c r="D40" s="28">
        <f t="shared" si="0"/>
        <v>6.0790273556231003E-3</v>
      </c>
      <c r="E40" s="34">
        <v>2</v>
      </c>
      <c r="F40" s="36">
        <f t="shared" si="1"/>
        <v>6.0790273556231003E-3</v>
      </c>
    </row>
    <row r="41" spans="2:6">
      <c r="B41" s="74" t="s">
        <v>64</v>
      </c>
      <c r="C41" s="27">
        <v>1</v>
      </c>
      <c r="D41" s="28">
        <f t="shared" si="0"/>
        <v>3.0395136778115501E-3</v>
      </c>
      <c r="E41" s="34">
        <v>1</v>
      </c>
      <c r="F41" s="36">
        <f t="shared" si="1"/>
        <v>3.0395136778115501E-3</v>
      </c>
    </row>
    <row r="42" spans="2:6" ht="24">
      <c r="B42" s="74" t="s">
        <v>65</v>
      </c>
      <c r="C42" s="27">
        <v>8</v>
      </c>
      <c r="D42" s="28">
        <f t="shared" si="0"/>
        <v>2.4316109422492401E-2</v>
      </c>
      <c r="E42" s="34">
        <v>8</v>
      </c>
      <c r="F42" s="36">
        <f t="shared" si="1"/>
        <v>2.4316109422492401E-2</v>
      </c>
    </row>
    <row r="43" spans="2:6">
      <c r="B43" s="74" t="s">
        <v>172</v>
      </c>
      <c r="C43" s="27">
        <v>2</v>
      </c>
      <c r="D43" s="28">
        <f t="shared" si="0"/>
        <v>6.0790273556231003E-3</v>
      </c>
      <c r="E43" s="34">
        <v>2</v>
      </c>
      <c r="F43" s="36">
        <f t="shared" si="1"/>
        <v>6.0790273556231003E-3</v>
      </c>
    </row>
    <row r="44" spans="2:6" ht="24">
      <c r="B44" s="74" t="s">
        <v>173</v>
      </c>
      <c r="C44" s="27">
        <v>2</v>
      </c>
      <c r="D44" s="28">
        <f t="shared" si="0"/>
        <v>6.0790273556231003E-3</v>
      </c>
      <c r="E44" s="34">
        <v>2</v>
      </c>
      <c r="F44" s="36">
        <f t="shared" si="1"/>
        <v>6.0790273556231003E-3</v>
      </c>
    </row>
    <row r="45" spans="2:6">
      <c r="B45" s="74" t="s">
        <v>174</v>
      </c>
      <c r="C45" s="27">
        <v>1</v>
      </c>
      <c r="D45" s="28">
        <f t="shared" si="0"/>
        <v>3.0395136778115501E-3</v>
      </c>
      <c r="E45" s="34">
        <v>1</v>
      </c>
      <c r="F45" s="36">
        <f t="shared" si="1"/>
        <v>3.0395136778115501E-3</v>
      </c>
    </row>
    <row r="46" spans="2:6">
      <c r="B46" s="74" t="s">
        <v>175</v>
      </c>
      <c r="C46" s="27">
        <v>2</v>
      </c>
      <c r="D46" s="28">
        <f t="shared" si="0"/>
        <v>6.0790273556231003E-3</v>
      </c>
      <c r="E46" s="34">
        <v>2</v>
      </c>
      <c r="F46" s="36">
        <f t="shared" si="1"/>
        <v>6.0790273556231003E-3</v>
      </c>
    </row>
    <row r="47" spans="2:6" ht="24">
      <c r="B47" s="74" t="s">
        <v>176</v>
      </c>
      <c r="C47" s="27">
        <v>1</v>
      </c>
      <c r="D47" s="28">
        <f t="shared" si="0"/>
        <v>3.0395136778115501E-3</v>
      </c>
      <c r="E47" s="34">
        <v>1</v>
      </c>
      <c r="F47" s="36">
        <f t="shared" si="1"/>
        <v>3.0395136778115501E-3</v>
      </c>
    </row>
    <row r="48" spans="2:6" ht="24">
      <c r="B48" s="74" t="s">
        <v>177</v>
      </c>
      <c r="C48" s="27">
        <v>1</v>
      </c>
      <c r="D48" s="28">
        <f t="shared" si="0"/>
        <v>3.0395136778115501E-3</v>
      </c>
      <c r="E48" s="34">
        <v>1</v>
      </c>
      <c r="F48" s="36">
        <f t="shared" si="1"/>
        <v>3.0395136778115501E-3</v>
      </c>
    </row>
    <row r="49" spans="2:6">
      <c r="B49" s="74" t="s">
        <v>178</v>
      </c>
      <c r="C49" s="27">
        <v>1</v>
      </c>
      <c r="D49" s="28">
        <f t="shared" si="0"/>
        <v>3.0395136778115501E-3</v>
      </c>
      <c r="E49" s="34">
        <v>1</v>
      </c>
      <c r="F49" s="36">
        <f t="shared" si="1"/>
        <v>3.0395136778115501E-3</v>
      </c>
    </row>
    <row r="50" spans="2:6" ht="24">
      <c r="B50" s="74" t="s">
        <v>179</v>
      </c>
      <c r="C50" s="27">
        <v>1</v>
      </c>
      <c r="D50" s="28">
        <f t="shared" si="0"/>
        <v>3.0395136778115501E-3</v>
      </c>
      <c r="E50" s="34">
        <v>1</v>
      </c>
      <c r="F50" s="36">
        <f t="shared" si="1"/>
        <v>3.0395136778115501E-3</v>
      </c>
    </row>
    <row r="51" spans="2:6" ht="24">
      <c r="B51" s="74" t="s">
        <v>66</v>
      </c>
      <c r="C51" s="27">
        <v>3</v>
      </c>
      <c r="D51" s="28">
        <f t="shared" si="0"/>
        <v>9.11854103343465E-3</v>
      </c>
      <c r="E51" s="34">
        <v>3</v>
      </c>
      <c r="F51" s="36">
        <f t="shared" si="1"/>
        <v>9.11854103343465E-3</v>
      </c>
    </row>
    <row r="52" spans="2:6">
      <c r="B52" s="74" t="s">
        <v>67</v>
      </c>
      <c r="C52" s="27">
        <v>2</v>
      </c>
      <c r="D52" s="28">
        <f t="shared" si="0"/>
        <v>6.0790273556231003E-3</v>
      </c>
      <c r="E52" s="34">
        <v>2</v>
      </c>
      <c r="F52" s="36">
        <f t="shared" si="1"/>
        <v>6.0790273556231003E-3</v>
      </c>
    </row>
    <row r="53" spans="2:6" ht="24">
      <c r="B53" s="74" t="s">
        <v>68</v>
      </c>
      <c r="C53" s="27">
        <v>1</v>
      </c>
      <c r="D53" s="28">
        <f t="shared" si="0"/>
        <v>3.0395136778115501E-3</v>
      </c>
      <c r="E53" s="34">
        <v>1</v>
      </c>
      <c r="F53" s="36">
        <f t="shared" si="1"/>
        <v>3.0395136778115501E-3</v>
      </c>
    </row>
    <row r="54" spans="2:6" ht="24">
      <c r="B54" s="74" t="s">
        <v>69</v>
      </c>
      <c r="C54" s="27">
        <v>1</v>
      </c>
      <c r="D54" s="28">
        <f t="shared" si="0"/>
        <v>3.0395136778115501E-3</v>
      </c>
      <c r="E54" s="34">
        <v>1</v>
      </c>
      <c r="F54" s="36">
        <f t="shared" si="1"/>
        <v>3.0395136778115501E-3</v>
      </c>
    </row>
    <row r="55" spans="2:6" ht="24">
      <c r="B55" s="74" t="s">
        <v>180</v>
      </c>
      <c r="C55" s="27">
        <v>1</v>
      </c>
      <c r="D55" s="28">
        <f t="shared" si="0"/>
        <v>3.0395136778115501E-3</v>
      </c>
      <c r="E55" s="34">
        <v>1</v>
      </c>
      <c r="F55" s="36">
        <f t="shared" si="1"/>
        <v>3.0395136778115501E-3</v>
      </c>
    </row>
    <row r="56" spans="2:6">
      <c r="B56" s="74" t="s">
        <v>70</v>
      </c>
      <c r="C56" s="27">
        <v>2</v>
      </c>
      <c r="D56" s="28">
        <f t="shared" si="0"/>
        <v>6.0790273556231003E-3</v>
      </c>
      <c r="E56" s="34">
        <v>2</v>
      </c>
      <c r="F56" s="36">
        <f t="shared" si="1"/>
        <v>6.0790273556231003E-3</v>
      </c>
    </row>
    <row r="57" spans="2:6" ht="24">
      <c r="B57" s="74" t="s">
        <v>71</v>
      </c>
      <c r="C57" s="27">
        <v>10</v>
      </c>
      <c r="D57" s="28">
        <f t="shared" ref="D57:D88" si="2">C57/$G$12</f>
        <v>3.0395136778115502E-2</v>
      </c>
      <c r="E57" s="34">
        <v>10</v>
      </c>
      <c r="F57" s="36">
        <f t="shared" ref="F57:F88" si="3">E57/$G$12</f>
        <v>3.0395136778115502E-2</v>
      </c>
    </row>
    <row r="58" spans="2:6" ht="24">
      <c r="B58" s="74" t="s">
        <v>181</v>
      </c>
      <c r="C58" s="27">
        <v>2</v>
      </c>
      <c r="D58" s="28">
        <f t="shared" si="2"/>
        <v>6.0790273556231003E-3</v>
      </c>
      <c r="E58" s="34">
        <v>2</v>
      </c>
      <c r="F58" s="36">
        <f t="shared" si="3"/>
        <v>6.0790273556231003E-3</v>
      </c>
    </row>
    <row r="59" spans="2:6" ht="24">
      <c r="B59" s="74" t="s">
        <v>72</v>
      </c>
      <c r="C59" s="27">
        <v>1</v>
      </c>
      <c r="D59" s="28">
        <f t="shared" si="2"/>
        <v>3.0395136778115501E-3</v>
      </c>
      <c r="E59" s="34">
        <v>1</v>
      </c>
      <c r="F59" s="36">
        <f t="shared" si="3"/>
        <v>3.0395136778115501E-3</v>
      </c>
    </row>
    <row r="60" spans="2:6">
      <c r="B60" s="74" t="s">
        <v>73</v>
      </c>
      <c r="C60" s="27">
        <v>2</v>
      </c>
      <c r="D60" s="28">
        <f t="shared" si="2"/>
        <v>6.0790273556231003E-3</v>
      </c>
      <c r="E60" s="34">
        <v>2</v>
      </c>
      <c r="F60" s="36">
        <f t="shared" si="3"/>
        <v>6.0790273556231003E-3</v>
      </c>
    </row>
    <row r="61" spans="2:6" ht="24">
      <c r="B61" s="74" t="s">
        <v>74</v>
      </c>
      <c r="C61" s="27">
        <v>4</v>
      </c>
      <c r="D61" s="28">
        <f t="shared" si="2"/>
        <v>1.2158054711246201E-2</v>
      </c>
      <c r="E61" s="34">
        <v>4</v>
      </c>
      <c r="F61" s="36">
        <f t="shared" si="3"/>
        <v>1.2158054711246201E-2</v>
      </c>
    </row>
    <row r="62" spans="2:6">
      <c r="B62" s="74" t="s">
        <v>182</v>
      </c>
      <c r="C62" s="27">
        <v>1</v>
      </c>
      <c r="D62" s="28">
        <f t="shared" si="2"/>
        <v>3.0395136778115501E-3</v>
      </c>
      <c r="E62" s="34">
        <v>1</v>
      </c>
      <c r="F62" s="36">
        <f t="shared" si="3"/>
        <v>3.0395136778115501E-3</v>
      </c>
    </row>
    <row r="63" spans="2:6" ht="24">
      <c r="B63" s="74" t="s">
        <v>75</v>
      </c>
      <c r="C63" s="27">
        <v>1</v>
      </c>
      <c r="D63" s="28">
        <f t="shared" si="2"/>
        <v>3.0395136778115501E-3</v>
      </c>
      <c r="E63" s="34">
        <v>1</v>
      </c>
      <c r="F63" s="36">
        <f t="shared" si="3"/>
        <v>3.0395136778115501E-3</v>
      </c>
    </row>
    <row r="64" spans="2:6">
      <c r="B64" s="74" t="s">
        <v>76</v>
      </c>
      <c r="C64" s="27">
        <v>2</v>
      </c>
      <c r="D64" s="28">
        <f t="shared" si="2"/>
        <v>6.0790273556231003E-3</v>
      </c>
      <c r="E64" s="34">
        <v>2</v>
      </c>
      <c r="F64" s="36">
        <f t="shared" si="3"/>
        <v>6.0790273556231003E-3</v>
      </c>
    </row>
    <row r="65" spans="2:6">
      <c r="B65" s="74" t="s">
        <v>77</v>
      </c>
      <c r="C65" s="27">
        <v>1</v>
      </c>
      <c r="D65" s="28">
        <f t="shared" si="2"/>
        <v>3.0395136778115501E-3</v>
      </c>
      <c r="E65" s="34">
        <v>1</v>
      </c>
      <c r="F65" s="36">
        <f t="shared" si="3"/>
        <v>3.0395136778115501E-3</v>
      </c>
    </row>
    <row r="66" spans="2:6" ht="24">
      <c r="B66" s="74" t="s">
        <v>78</v>
      </c>
      <c r="C66" s="27">
        <v>4</v>
      </c>
      <c r="D66" s="28">
        <f t="shared" si="2"/>
        <v>1.2158054711246201E-2</v>
      </c>
      <c r="E66" s="34">
        <v>4</v>
      </c>
      <c r="F66" s="36">
        <f t="shared" si="3"/>
        <v>1.2158054711246201E-2</v>
      </c>
    </row>
    <row r="67" spans="2:6" ht="24">
      <c r="B67" s="74" t="s">
        <v>183</v>
      </c>
      <c r="C67" s="27">
        <v>1</v>
      </c>
      <c r="D67" s="28">
        <f t="shared" si="2"/>
        <v>3.0395136778115501E-3</v>
      </c>
      <c r="E67" s="34">
        <v>1</v>
      </c>
      <c r="F67" s="36">
        <f t="shared" si="3"/>
        <v>3.0395136778115501E-3</v>
      </c>
    </row>
    <row r="68" spans="2:6" ht="24">
      <c r="B68" s="74" t="s">
        <v>79</v>
      </c>
      <c r="C68" s="27">
        <v>2</v>
      </c>
      <c r="D68" s="28">
        <f t="shared" si="2"/>
        <v>6.0790273556231003E-3</v>
      </c>
      <c r="E68" s="34">
        <v>2</v>
      </c>
      <c r="F68" s="36">
        <f t="shared" si="3"/>
        <v>6.0790273556231003E-3</v>
      </c>
    </row>
    <row r="69" spans="2:6">
      <c r="B69" s="74" t="s">
        <v>80</v>
      </c>
      <c r="C69" s="27">
        <v>1</v>
      </c>
      <c r="D69" s="28">
        <f t="shared" si="2"/>
        <v>3.0395136778115501E-3</v>
      </c>
      <c r="E69" s="34">
        <v>1</v>
      </c>
      <c r="F69" s="36">
        <f t="shared" si="3"/>
        <v>3.0395136778115501E-3</v>
      </c>
    </row>
    <row r="70" spans="2:6" ht="24">
      <c r="B70" s="74" t="s">
        <v>184</v>
      </c>
      <c r="C70" s="27">
        <v>1</v>
      </c>
      <c r="D70" s="28">
        <f t="shared" si="2"/>
        <v>3.0395136778115501E-3</v>
      </c>
      <c r="E70" s="34">
        <v>1</v>
      </c>
      <c r="F70" s="36">
        <f t="shared" si="3"/>
        <v>3.0395136778115501E-3</v>
      </c>
    </row>
    <row r="71" spans="2:6" ht="24">
      <c r="B71" s="74" t="s">
        <v>81</v>
      </c>
      <c r="C71" s="27">
        <v>1</v>
      </c>
      <c r="D71" s="28">
        <f t="shared" si="2"/>
        <v>3.0395136778115501E-3</v>
      </c>
      <c r="E71" s="34">
        <v>1</v>
      </c>
      <c r="F71" s="36">
        <f t="shared" si="3"/>
        <v>3.0395136778115501E-3</v>
      </c>
    </row>
    <row r="72" spans="2:6" ht="24">
      <c r="B72" s="74" t="s">
        <v>82</v>
      </c>
      <c r="C72" s="27">
        <v>3</v>
      </c>
      <c r="D72" s="28">
        <f t="shared" si="2"/>
        <v>9.11854103343465E-3</v>
      </c>
      <c r="E72" s="34">
        <v>3</v>
      </c>
      <c r="F72" s="36">
        <f t="shared" si="3"/>
        <v>9.11854103343465E-3</v>
      </c>
    </row>
    <row r="73" spans="2:6" ht="24">
      <c r="B73" s="74" t="s">
        <v>185</v>
      </c>
      <c r="C73" s="27">
        <v>1</v>
      </c>
      <c r="D73" s="28">
        <f t="shared" si="2"/>
        <v>3.0395136778115501E-3</v>
      </c>
      <c r="E73" s="34">
        <v>1</v>
      </c>
      <c r="F73" s="36">
        <f t="shared" si="3"/>
        <v>3.0395136778115501E-3</v>
      </c>
    </row>
    <row r="74" spans="2:6" ht="24">
      <c r="B74" s="74" t="s">
        <v>186</v>
      </c>
      <c r="C74" s="27">
        <v>1</v>
      </c>
      <c r="D74" s="28">
        <f t="shared" si="2"/>
        <v>3.0395136778115501E-3</v>
      </c>
      <c r="E74" s="34">
        <v>1</v>
      </c>
      <c r="F74" s="36">
        <f t="shared" si="3"/>
        <v>3.0395136778115501E-3</v>
      </c>
    </row>
    <row r="75" spans="2:6" ht="24">
      <c r="B75" s="74" t="s">
        <v>187</v>
      </c>
      <c r="C75" s="27">
        <v>3</v>
      </c>
      <c r="D75" s="28">
        <f t="shared" si="2"/>
        <v>9.11854103343465E-3</v>
      </c>
      <c r="E75" s="34">
        <v>3</v>
      </c>
      <c r="F75" s="36">
        <f t="shared" si="3"/>
        <v>9.11854103343465E-3</v>
      </c>
    </row>
    <row r="76" spans="2:6" ht="24">
      <c r="B76" s="74" t="s">
        <v>83</v>
      </c>
      <c r="C76" s="27">
        <v>1</v>
      </c>
      <c r="D76" s="28">
        <f t="shared" si="2"/>
        <v>3.0395136778115501E-3</v>
      </c>
      <c r="E76" s="34">
        <v>1</v>
      </c>
      <c r="F76" s="36">
        <f t="shared" si="3"/>
        <v>3.0395136778115501E-3</v>
      </c>
    </row>
    <row r="77" spans="2:6">
      <c r="B77" s="74" t="s">
        <v>84</v>
      </c>
      <c r="C77" s="27">
        <v>7</v>
      </c>
      <c r="D77" s="28">
        <f t="shared" si="2"/>
        <v>2.1276595744680851E-2</v>
      </c>
      <c r="E77" s="34">
        <v>7</v>
      </c>
      <c r="F77" s="36">
        <f t="shared" si="3"/>
        <v>2.1276595744680851E-2</v>
      </c>
    </row>
    <row r="78" spans="2:6" ht="24">
      <c r="B78" s="74" t="s">
        <v>85</v>
      </c>
      <c r="C78" s="27">
        <v>2</v>
      </c>
      <c r="D78" s="28">
        <f t="shared" si="2"/>
        <v>6.0790273556231003E-3</v>
      </c>
      <c r="E78" s="34">
        <v>2</v>
      </c>
      <c r="F78" s="36">
        <f t="shared" si="3"/>
        <v>6.0790273556231003E-3</v>
      </c>
    </row>
    <row r="79" spans="2:6" ht="24">
      <c r="B79" s="74" t="s">
        <v>86</v>
      </c>
      <c r="C79" s="27">
        <v>4</v>
      </c>
      <c r="D79" s="28">
        <f t="shared" si="2"/>
        <v>1.2158054711246201E-2</v>
      </c>
      <c r="E79" s="34">
        <v>4</v>
      </c>
      <c r="F79" s="36">
        <f t="shared" si="3"/>
        <v>1.2158054711246201E-2</v>
      </c>
    </row>
    <row r="80" spans="2:6" ht="24">
      <c r="B80" s="74" t="s">
        <v>87</v>
      </c>
      <c r="C80" s="27">
        <v>1</v>
      </c>
      <c r="D80" s="28">
        <f t="shared" si="2"/>
        <v>3.0395136778115501E-3</v>
      </c>
      <c r="E80" s="34">
        <v>1</v>
      </c>
      <c r="F80" s="36">
        <f t="shared" si="3"/>
        <v>3.0395136778115501E-3</v>
      </c>
    </row>
    <row r="81" spans="2:6" ht="24">
      <c r="B81" s="74" t="s">
        <v>88</v>
      </c>
      <c r="C81" s="27">
        <v>7</v>
      </c>
      <c r="D81" s="28">
        <f t="shared" si="2"/>
        <v>2.1276595744680851E-2</v>
      </c>
      <c r="E81" s="34">
        <v>7</v>
      </c>
      <c r="F81" s="36">
        <f t="shared" si="3"/>
        <v>2.1276595744680851E-2</v>
      </c>
    </row>
    <row r="82" spans="2:6" ht="24">
      <c r="B82" s="74" t="s">
        <v>89</v>
      </c>
      <c r="C82" s="27">
        <v>1</v>
      </c>
      <c r="D82" s="28">
        <f t="shared" si="2"/>
        <v>3.0395136778115501E-3</v>
      </c>
      <c r="E82" s="34">
        <v>1</v>
      </c>
      <c r="F82" s="36">
        <f t="shared" si="3"/>
        <v>3.0395136778115501E-3</v>
      </c>
    </row>
    <row r="83" spans="2:6" ht="24">
      <c r="B83" s="74" t="s">
        <v>188</v>
      </c>
      <c r="C83" s="27">
        <v>1</v>
      </c>
      <c r="D83" s="28">
        <f t="shared" si="2"/>
        <v>3.0395136778115501E-3</v>
      </c>
      <c r="E83" s="34">
        <v>1</v>
      </c>
      <c r="F83" s="36">
        <f t="shared" si="3"/>
        <v>3.0395136778115501E-3</v>
      </c>
    </row>
    <row r="84" spans="2:6">
      <c r="B84" s="74" t="s">
        <v>90</v>
      </c>
      <c r="C84" s="27">
        <v>1</v>
      </c>
      <c r="D84" s="28">
        <f t="shared" si="2"/>
        <v>3.0395136778115501E-3</v>
      </c>
      <c r="E84" s="34">
        <v>1</v>
      </c>
      <c r="F84" s="36">
        <f t="shared" si="3"/>
        <v>3.0395136778115501E-3</v>
      </c>
    </row>
    <row r="85" spans="2:6" ht="24">
      <c r="B85" s="74" t="s">
        <v>91</v>
      </c>
      <c r="C85" s="27">
        <v>1</v>
      </c>
      <c r="D85" s="28">
        <f t="shared" si="2"/>
        <v>3.0395136778115501E-3</v>
      </c>
      <c r="E85" s="34">
        <v>1</v>
      </c>
      <c r="F85" s="36">
        <f t="shared" si="3"/>
        <v>3.0395136778115501E-3</v>
      </c>
    </row>
    <row r="86" spans="2:6" ht="24">
      <c r="B86" s="74" t="s">
        <v>92</v>
      </c>
      <c r="C86" s="27">
        <v>1</v>
      </c>
      <c r="D86" s="28">
        <f t="shared" si="2"/>
        <v>3.0395136778115501E-3</v>
      </c>
      <c r="E86" s="34">
        <v>1</v>
      </c>
      <c r="F86" s="36">
        <f t="shared" si="3"/>
        <v>3.0395136778115501E-3</v>
      </c>
    </row>
    <row r="87" spans="2:6">
      <c r="B87" s="74" t="s">
        <v>189</v>
      </c>
      <c r="C87" s="27">
        <v>1</v>
      </c>
      <c r="D87" s="28">
        <f t="shared" si="2"/>
        <v>3.0395136778115501E-3</v>
      </c>
      <c r="E87" s="34">
        <v>1</v>
      </c>
      <c r="F87" s="36">
        <f t="shared" si="3"/>
        <v>3.0395136778115501E-3</v>
      </c>
    </row>
    <row r="88" spans="2:6">
      <c r="B88" s="74" t="s">
        <v>93</v>
      </c>
      <c r="C88" s="27">
        <v>1</v>
      </c>
      <c r="D88" s="28">
        <f t="shared" si="2"/>
        <v>3.0395136778115501E-3</v>
      </c>
      <c r="E88" s="34">
        <v>1</v>
      </c>
      <c r="F88" s="36">
        <f t="shared" si="3"/>
        <v>3.0395136778115501E-3</v>
      </c>
    </row>
    <row r="89" spans="2:6" ht="24">
      <c r="B89" s="74" t="s">
        <v>94</v>
      </c>
      <c r="C89" s="27">
        <v>2</v>
      </c>
      <c r="D89" s="28">
        <f t="shared" ref="D89:D120" si="4">C89/$G$12</f>
        <v>6.0790273556231003E-3</v>
      </c>
      <c r="E89" s="34">
        <v>2</v>
      </c>
      <c r="F89" s="36">
        <f t="shared" ref="F89:F120" si="5">E89/$G$12</f>
        <v>6.0790273556231003E-3</v>
      </c>
    </row>
    <row r="90" spans="2:6">
      <c r="B90" s="74" t="s">
        <v>95</v>
      </c>
      <c r="C90" s="27">
        <v>1</v>
      </c>
      <c r="D90" s="28">
        <f t="shared" si="4"/>
        <v>3.0395136778115501E-3</v>
      </c>
      <c r="E90" s="34">
        <v>1</v>
      </c>
      <c r="F90" s="36">
        <f t="shared" si="5"/>
        <v>3.0395136778115501E-3</v>
      </c>
    </row>
    <row r="91" spans="2:6">
      <c r="B91" s="74" t="s">
        <v>190</v>
      </c>
      <c r="C91" s="27">
        <v>3</v>
      </c>
      <c r="D91" s="28">
        <f t="shared" si="4"/>
        <v>9.11854103343465E-3</v>
      </c>
      <c r="E91" s="34">
        <v>3</v>
      </c>
      <c r="F91" s="36">
        <f t="shared" si="5"/>
        <v>9.11854103343465E-3</v>
      </c>
    </row>
    <row r="92" spans="2:6" ht="24">
      <c r="B92" s="74" t="s">
        <v>96</v>
      </c>
      <c r="C92" s="27">
        <v>2</v>
      </c>
      <c r="D92" s="28">
        <f t="shared" si="4"/>
        <v>6.0790273556231003E-3</v>
      </c>
      <c r="E92" s="34">
        <v>2</v>
      </c>
      <c r="F92" s="36">
        <f t="shared" si="5"/>
        <v>6.0790273556231003E-3</v>
      </c>
    </row>
    <row r="93" spans="2:6" ht="24">
      <c r="B93" s="74" t="s">
        <v>97</v>
      </c>
      <c r="C93" s="27">
        <v>1</v>
      </c>
      <c r="D93" s="28">
        <f t="shared" si="4"/>
        <v>3.0395136778115501E-3</v>
      </c>
      <c r="E93" s="34">
        <v>1</v>
      </c>
      <c r="F93" s="36">
        <f t="shared" si="5"/>
        <v>3.0395136778115501E-3</v>
      </c>
    </row>
    <row r="94" spans="2:6" ht="24">
      <c r="B94" s="74" t="s">
        <v>98</v>
      </c>
      <c r="C94" s="27">
        <v>2</v>
      </c>
      <c r="D94" s="28">
        <f t="shared" si="4"/>
        <v>6.0790273556231003E-3</v>
      </c>
      <c r="E94" s="34">
        <v>2</v>
      </c>
      <c r="F94" s="36">
        <f t="shared" si="5"/>
        <v>6.0790273556231003E-3</v>
      </c>
    </row>
    <row r="95" spans="2:6">
      <c r="B95" s="74" t="s">
        <v>191</v>
      </c>
      <c r="C95" s="27">
        <v>1</v>
      </c>
      <c r="D95" s="28">
        <f t="shared" si="4"/>
        <v>3.0395136778115501E-3</v>
      </c>
      <c r="E95" s="34">
        <v>1</v>
      </c>
      <c r="F95" s="36">
        <f t="shared" si="5"/>
        <v>3.0395136778115501E-3</v>
      </c>
    </row>
    <row r="96" spans="2:6">
      <c r="B96" s="74" t="s">
        <v>192</v>
      </c>
      <c r="C96" s="27">
        <v>1</v>
      </c>
      <c r="D96" s="28">
        <f t="shared" si="4"/>
        <v>3.0395136778115501E-3</v>
      </c>
      <c r="E96" s="34">
        <v>1</v>
      </c>
      <c r="F96" s="36">
        <f t="shared" si="5"/>
        <v>3.0395136778115501E-3</v>
      </c>
    </row>
    <row r="97" spans="2:6" ht="24">
      <c r="B97" s="74" t="s">
        <v>99</v>
      </c>
      <c r="C97" s="27">
        <v>1</v>
      </c>
      <c r="D97" s="28">
        <f t="shared" si="4"/>
        <v>3.0395136778115501E-3</v>
      </c>
      <c r="E97" s="34">
        <v>1</v>
      </c>
      <c r="F97" s="36">
        <f t="shared" si="5"/>
        <v>3.0395136778115501E-3</v>
      </c>
    </row>
    <row r="98" spans="2:6">
      <c r="B98" s="74" t="s">
        <v>100</v>
      </c>
      <c r="C98" s="27">
        <v>2</v>
      </c>
      <c r="D98" s="28">
        <f t="shared" si="4"/>
        <v>6.0790273556231003E-3</v>
      </c>
      <c r="E98" s="34">
        <v>2</v>
      </c>
      <c r="F98" s="36">
        <f t="shared" si="5"/>
        <v>6.0790273556231003E-3</v>
      </c>
    </row>
    <row r="99" spans="2:6">
      <c r="B99" s="74" t="s">
        <v>193</v>
      </c>
      <c r="C99" s="27">
        <v>1</v>
      </c>
      <c r="D99" s="28">
        <f t="shared" si="4"/>
        <v>3.0395136778115501E-3</v>
      </c>
      <c r="E99" s="34">
        <v>1</v>
      </c>
      <c r="F99" s="36">
        <f t="shared" si="5"/>
        <v>3.0395136778115501E-3</v>
      </c>
    </row>
    <row r="100" spans="2:6" ht="24">
      <c r="B100" s="74" t="s">
        <v>194</v>
      </c>
      <c r="C100" s="27">
        <v>1</v>
      </c>
      <c r="D100" s="28">
        <f t="shared" si="4"/>
        <v>3.0395136778115501E-3</v>
      </c>
      <c r="E100" s="34">
        <v>1</v>
      </c>
      <c r="F100" s="36">
        <f t="shared" si="5"/>
        <v>3.0395136778115501E-3</v>
      </c>
    </row>
    <row r="101" spans="2:6">
      <c r="B101" s="74" t="s">
        <v>195</v>
      </c>
      <c r="C101" s="27">
        <v>4</v>
      </c>
      <c r="D101" s="28">
        <f t="shared" si="4"/>
        <v>1.2158054711246201E-2</v>
      </c>
      <c r="E101" s="34">
        <v>4</v>
      </c>
      <c r="F101" s="36">
        <f t="shared" si="5"/>
        <v>1.2158054711246201E-2</v>
      </c>
    </row>
    <row r="102" spans="2:6" ht="24">
      <c r="B102" s="74" t="s">
        <v>101</v>
      </c>
      <c r="C102" s="27">
        <v>2</v>
      </c>
      <c r="D102" s="28">
        <f t="shared" si="4"/>
        <v>6.0790273556231003E-3</v>
      </c>
      <c r="E102" s="34">
        <v>2</v>
      </c>
      <c r="F102" s="36">
        <f t="shared" si="5"/>
        <v>6.0790273556231003E-3</v>
      </c>
    </row>
    <row r="103" spans="2:6" ht="24">
      <c r="B103" s="74" t="s">
        <v>196</v>
      </c>
      <c r="C103" s="27">
        <v>1</v>
      </c>
      <c r="D103" s="28">
        <f t="shared" si="4"/>
        <v>3.0395136778115501E-3</v>
      </c>
      <c r="E103" s="34">
        <v>1</v>
      </c>
      <c r="F103" s="36">
        <f t="shared" si="5"/>
        <v>3.0395136778115501E-3</v>
      </c>
    </row>
    <row r="104" spans="2:6" ht="24">
      <c r="B104" s="74" t="s">
        <v>102</v>
      </c>
      <c r="C104" s="27">
        <v>2</v>
      </c>
      <c r="D104" s="28">
        <f t="shared" si="4"/>
        <v>6.0790273556231003E-3</v>
      </c>
      <c r="E104" s="34">
        <v>2</v>
      </c>
      <c r="F104" s="36">
        <f t="shared" si="5"/>
        <v>6.0790273556231003E-3</v>
      </c>
    </row>
    <row r="105" spans="2:6" ht="24">
      <c r="B105" s="74" t="s">
        <v>197</v>
      </c>
      <c r="C105" s="27">
        <v>1</v>
      </c>
      <c r="D105" s="28">
        <f t="shared" si="4"/>
        <v>3.0395136778115501E-3</v>
      </c>
      <c r="E105" s="34">
        <v>1</v>
      </c>
      <c r="F105" s="36">
        <f t="shared" si="5"/>
        <v>3.0395136778115501E-3</v>
      </c>
    </row>
    <row r="106" spans="2:6" ht="24">
      <c r="B106" s="74" t="s">
        <v>103</v>
      </c>
      <c r="C106" s="27">
        <v>2</v>
      </c>
      <c r="D106" s="28">
        <f t="shared" si="4"/>
        <v>6.0790273556231003E-3</v>
      </c>
      <c r="E106" s="34">
        <v>2</v>
      </c>
      <c r="F106" s="36">
        <f t="shared" si="5"/>
        <v>6.0790273556231003E-3</v>
      </c>
    </row>
    <row r="107" spans="2:6" ht="24">
      <c r="B107" s="74" t="s">
        <v>198</v>
      </c>
      <c r="C107" s="27">
        <v>1</v>
      </c>
      <c r="D107" s="28">
        <f t="shared" si="4"/>
        <v>3.0395136778115501E-3</v>
      </c>
      <c r="E107" s="34">
        <v>1</v>
      </c>
      <c r="F107" s="36">
        <f t="shared" si="5"/>
        <v>3.0395136778115501E-3</v>
      </c>
    </row>
    <row r="108" spans="2:6" ht="24">
      <c r="B108" s="74" t="s">
        <v>199</v>
      </c>
      <c r="C108" s="27">
        <v>1</v>
      </c>
      <c r="D108" s="28">
        <f t="shared" si="4"/>
        <v>3.0395136778115501E-3</v>
      </c>
      <c r="E108" s="34">
        <v>1</v>
      </c>
      <c r="F108" s="36">
        <f t="shared" si="5"/>
        <v>3.0395136778115501E-3</v>
      </c>
    </row>
    <row r="109" spans="2:6">
      <c r="B109" s="74" t="s">
        <v>200</v>
      </c>
      <c r="C109" s="27">
        <v>2</v>
      </c>
      <c r="D109" s="28">
        <f t="shared" si="4"/>
        <v>6.0790273556231003E-3</v>
      </c>
      <c r="E109" s="34">
        <v>2</v>
      </c>
      <c r="F109" s="36">
        <f t="shared" si="5"/>
        <v>6.0790273556231003E-3</v>
      </c>
    </row>
    <row r="110" spans="2:6" ht="24">
      <c r="B110" s="74" t="s">
        <v>104</v>
      </c>
      <c r="C110" s="27">
        <v>2</v>
      </c>
      <c r="D110" s="28">
        <f t="shared" si="4"/>
        <v>6.0790273556231003E-3</v>
      </c>
      <c r="E110" s="34">
        <v>2</v>
      </c>
      <c r="F110" s="36">
        <f t="shared" si="5"/>
        <v>6.0790273556231003E-3</v>
      </c>
    </row>
    <row r="111" spans="2:6" ht="24">
      <c r="B111" s="74" t="s">
        <v>201</v>
      </c>
      <c r="C111" s="27">
        <v>1</v>
      </c>
      <c r="D111" s="28">
        <f t="shared" si="4"/>
        <v>3.0395136778115501E-3</v>
      </c>
      <c r="E111" s="34">
        <v>1</v>
      </c>
      <c r="F111" s="36">
        <f t="shared" si="5"/>
        <v>3.0395136778115501E-3</v>
      </c>
    </row>
    <row r="112" spans="2:6" ht="24">
      <c r="B112" s="74" t="s">
        <v>202</v>
      </c>
      <c r="C112" s="27">
        <v>1</v>
      </c>
      <c r="D112" s="28">
        <f t="shared" si="4"/>
        <v>3.0395136778115501E-3</v>
      </c>
      <c r="E112" s="34">
        <v>1</v>
      </c>
      <c r="F112" s="36">
        <f t="shared" si="5"/>
        <v>3.0395136778115501E-3</v>
      </c>
    </row>
    <row r="113" spans="2:6">
      <c r="B113" s="74" t="s">
        <v>203</v>
      </c>
      <c r="C113" s="27">
        <v>1</v>
      </c>
      <c r="D113" s="28">
        <f t="shared" si="4"/>
        <v>3.0395136778115501E-3</v>
      </c>
      <c r="E113" s="34">
        <v>1</v>
      </c>
      <c r="F113" s="36">
        <f t="shared" si="5"/>
        <v>3.0395136778115501E-3</v>
      </c>
    </row>
    <row r="114" spans="2:6" ht="24">
      <c r="B114" s="74" t="s">
        <v>105</v>
      </c>
      <c r="C114" s="27">
        <v>1</v>
      </c>
      <c r="D114" s="28">
        <f t="shared" si="4"/>
        <v>3.0395136778115501E-3</v>
      </c>
      <c r="E114" s="34">
        <v>1</v>
      </c>
      <c r="F114" s="36">
        <f t="shared" si="5"/>
        <v>3.0395136778115501E-3</v>
      </c>
    </row>
    <row r="115" spans="2:6">
      <c r="B115" s="74" t="s">
        <v>106</v>
      </c>
      <c r="C115" s="27">
        <v>4</v>
      </c>
      <c r="D115" s="28">
        <f t="shared" si="4"/>
        <v>1.2158054711246201E-2</v>
      </c>
      <c r="E115" s="34">
        <v>4</v>
      </c>
      <c r="F115" s="36">
        <f t="shared" si="5"/>
        <v>1.2158054711246201E-2</v>
      </c>
    </row>
    <row r="116" spans="2:6" ht="24">
      <c r="B116" s="74" t="s">
        <v>107</v>
      </c>
      <c r="C116" s="27">
        <v>1</v>
      </c>
      <c r="D116" s="28">
        <f t="shared" si="4"/>
        <v>3.0395136778115501E-3</v>
      </c>
      <c r="E116" s="34">
        <v>1</v>
      </c>
      <c r="F116" s="36">
        <f t="shared" si="5"/>
        <v>3.0395136778115501E-3</v>
      </c>
    </row>
    <row r="117" spans="2:6" ht="24">
      <c r="B117" s="74" t="s">
        <v>204</v>
      </c>
      <c r="C117" s="27">
        <v>1</v>
      </c>
      <c r="D117" s="28">
        <f t="shared" si="4"/>
        <v>3.0395136778115501E-3</v>
      </c>
      <c r="E117" s="34">
        <v>1</v>
      </c>
      <c r="F117" s="36">
        <f t="shared" si="5"/>
        <v>3.0395136778115501E-3</v>
      </c>
    </row>
    <row r="118" spans="2:6" ht="24">
      <c r="B118" s="74" t="s">
        <v>108</v>
      </c>
      <c r="C118" s="27">
        <v>1</v>
      </c>
      <c r="D118" s="28">
        <f t="shared" si="4"/>
        <v>3.0395136778115501E-3</v>
      </c>
      <c r="E118" s="34">
        <v>1</v>
      </c>
      <c r="F118" s="36">
        <f t="shared" si="5"/>
        <v>3.0395136778115501E-3</v>
      </c>
    </row>
    <row r="119" spans="2:6" ht="24">
      <c r="B119" s="74" t="s">
        <v>205</v>
      </c>
      <c r="C119" s="27">
        <v>1</v>
      </c>
      <c r="D119" s="28">
        <f t="shared" si="4"/>
        <v>3.0395136778115501E-3</v>
      </c>
      <c r="E119" s="34">
        <v>1</v>
      </c>
      <c r="F119" s="36">
        <f t="shared" si="5"/>
        <v>3.0395136778115501E-3</v>
      </c>
    </row>
    <row r="120" spans="2:6" ht="24">
      <c r="B120" s="74" t="s">
        <v>109</v>
      </c>
      <c r="C120" s="27">
        <v>3</v>
      </c>
      <c r="D120" s="28">
        <f t="shared" si="4"/>
        <v>9.11854103343465E-3</v>
      </c>
      <c r="E120" s="34">
        <v>3</v>
      </c>
      <c r="F120" s="36">
        <f t="shared" si="5"/>
        <v>9.11854103343465E-3</v>
      </c>
    </row>
    <row r="121" spans="2:6" ht="24">
      <c r="B121" s="74" t="s">
        <v>110</v>
      </c>
      <c r="C121" s="27">
        <v>1</v>
      </c>
      <c r="D121" s="28">
        <f t="shared" ref="D121:D152" si="6">C121/$G$12</f>
        <v>3.0395136778115501E-3</v>
      </c>
      <c r="E121" s="34">
        <v>1</v>
      </c>
      <c r="F121" s="36">
        <f t="shared" ref="F121:F152" si="7">E121/$G$12</f>
        <v>3.0395136778115501E-3</v>
      </c>
    </row>
    <row r="122" spans="2:6" ht="24">
      <c r="B122" s="74" t="s">
        <v>206</v>
      </c>
      <c r="C122" s="27">
        <v>2</v>
      </c>
      <c r="D122" s="28">
        <f t="shared" si="6"/>
        <v>6.0790273556231003E-3</v>
      </c>
      <c r="E122" s="34">
        <v>2</v>
      </c>
      <c r="F122" s="36">
        <f t="shared" si="7"/>
        <v>6.0790273556231003E-3</v>
      </c>
    </row>
    <row r="123" spans="2:6">
      <c r="B123" s="74" t="s">
        <v>207</v>
      </c>
      <c r="C123" s="27">
        <v>1</v>
      </c>
      <c r="D123" s="28">
        <f t="shared" si="6"/>
        <v>3.0395136778115501E-3</v>
      </c>
      <c r="E123" s="34">
        <v>1</v>
      </c>
      <c r="F123" s="36">
        <f t="shared" si="7"/>
        <v>3.0395136778115501E-3</v>
      </c>
    </row>
    <row r="124" spans="2:6">
      <c r="B124" s="74" t="s">
        <v>208</v>
      </c>
      <c r="C124" s="27">
        <v>1</v>
      </c>
      <c r="D124" s="28">
        <f t="shared" si="6"/>
        <v>3.0395136778115501E-3</v>
      </c>
      <c r="E124" s="34">
        <v>1</v>
      </c>
      <c r="F124" s="36">
        <f t="shared" si="7"/>
        <v>3.0395136778115501E-3</v>
      </c>
    </row>
    <row r="125" spans="2:6">
      <c r="B125" s="74" t="s">
        <v>111</v>
      </c>
      <c r="C125" s="27">
        <v>2</v>
      </c>
      <c r="D125" s="28">
        <f t="shared" si="6"/>
        <v>6.0790273556231003E-3</v>
      </c>
      <c r="E125" s="34">
        <v>2</v>
      </c>
      <c r="F125" s="36">
        <f t="shared" si="7"/>
        <v>6.0790273556231003E-3</v>
      </c>
    </row>
    <row r="126" spans="2:6" ht="24">
      <c r="B126" s="74" t="s">
        <v>112</v>
      </c>
      <c r="C126" s="27">
        <v>1</v>
      </c>
      <c r="D126" s="28">
        <f t="shared" si="6"/>
        <v>3.0395136778115501E-3</v>
      </c>
      <c r="E126" s="34">
        <v>1</v>
      </c>
      <c r="F126" s="36">
        <f t="shared" si="7"/>
        <v>3.0395136778115501E-3</v>
      </c>
    </row>
    <row r="127" spans="2:6" ht="24">
      <c r="B127" s="74" t="s">
        <v>209</v>
      </c>
      <c r="C127" s="27">
        <v>1</v>
      </c>
      <c r="D127" s="28">
        <f t="shared" si="6"/>
        <v>3.0395136778115501E-3</v>
      </c>
      <c r="E127" s="34">
        <v>1</v>
      </c>
      <c r="F127" s="36">
        <f t="shared" si="7"/>
        <v>3.0395136778115501E-3</v>
      </c>
    </row>
    <row r="128" spans="2:6" ht="24">
      <c r="B128" s="74" t="s">
        <v>210</v>
      </c>
      <c r="C128" s="27">
        <v>1</v>
      </c>
      <c r="D128" s="28">
        <f t="shared" si="6"/>
        <v>3.0395136778115501E-3</v>
      </c>
      <c r="E128" s="34">
        <v>1</v>
      </c>
      <c r="F128" s="36">
        <f t="shared" si="7"/>
        <v>3.0395136778115501E-3</v>
      </c>
    </row>
    <row r="129" spans="2:6" ht="24">
      <c r="B129" s="74" t="s">
        <v>211</v>
      </c>
      <c r="C129" s="27">
        <v>1</v>
      </c>
      <c r="D129" s="28">
        <f t="shared" si="6"/>
        <v>3.0395136778115501E-3</v>
      </c>
      <c r="E129" s="34">
        <v>1</v>
      </c>
      <c r="F129" s="36">
        <f t="shared" si="7"/>
        <v>3.0395136778115501E-3</v>
      </c>
    </row>
    <row r="130" spans="2:6" ht="24">
      <c r="B130" s="74" t="s">
        <v>212</v>
      </c>
      <c r="C130" s="27">
        <v>2</v>
      </c>
      <c r="D130" s="28">
        <f t="shared" si="6"/>
        <v>6.0790273556231003E-3</v>
      </c>
      <c r="E130" s="34">
        <v>2</v>
      </c>
      <c r="F130" s="36">
        <f t="shared" si="7"/>
        <v>6.0790273556231003E-3</v>
      </c>
    </row>
    <row r="131" spans="2:6" ht="24">
      <c r="B131" s="74" t="s">
        <v>213</v>
      </c>
      <c r="C131" s="27">
        <v>1</v>
      </c>
      <c r="D131" s="28">
        <f t="shared" si="6"/>
        <v>3.0395136778115501E-3</v>
      </c>
      <c r="E131" s="34">
        <v>1</v>
      </c>
      <c r="F131" s="36">
        <f t="shared" si="7"/>
        <v>3.0395136778115501E-3</v>
      </c>
    </row>
    <row r="132" spans="2:6" ht="24">
      <c r="B132" s="74" t="s">
        <v>214</v>
      </c>
      <c r="C132" s="27">
        <v>1</v>
      </c>
      <c r="D132" s="28">
        <f t="shared" si="6"/>
        <v>3.0395136778115501E-3</v>
      </c>
      <c r="E132" s="34">
        <v>1</v>
      </c>
      <c r="F132" s="36">
        <f t="shared" si="7"/>
        <v>3.0395136778115501E-3</v>
      </c>
    </row>
    <row r="133" spans="2:6" ht="24">
      <c r="B133" s="74" t="s">
        <v>215</v>
      </c>
      <c r="C133" s="27">
        <v>1</v>
      </c>
      <c r="D133" s="28">
        <f t="shared" si="6"/>
        <v>3.0395136778115501E-3</v>
      </c>
      <c r="E133" s="34">
        <v>1</v>
      </c>
      <c r="F133" s="36">
        <f t="shared" si="7"/>
        <v>3.0395136778115501E-3</v>
      </c>
    </row>
    <row r="134" spans="2:6" ht="24">
      <c r="B134" s="74" t="s">
        <v>113</v>
      </c>
      <c r="C134" s="27">
        <v>1</v>
      </c>
      <c r="D134" s="28">
        <f t="shared" si="6"/>
        <v>3.0395136778115501E-3</v>
      </c>
      <c r="E134" s="34">
        <v>1</v>
      </c>
      <c r="F134" s="36">
        <f t="shared" si="7"/>
        <v>3.0395136778115501E-3</v>
      </c>
    </row>
    <row r="135" spans="2:6" ht="24">
      <c r="B135" s="74" t="s">
        <v>216</v>
      </c>
      <c r="C135" s="27">
        <v>1</v>
      </c>
      <c r="D135" s="28">
        <f t="shared" si="6"/>
        <v>3.0395136778115501E-3</v>
      </c>
      <c r="E135" s="34">
        <v>1</v>
      </c>
      <c r="F135" s="36">
        <f t="shared" si="7"/>
        <v>3.0395136778115501E-3</v>
      </c>
    </row>
    <row r="136" spans="2:6" ht="24">
      <c r="B136" s="74" t="s">
        <v>217</v>
      </c>
      <c r="C136" s="27">
        <v>4</v>
      </c>
      <c r="D136" s="28">
        <f t="shared" si="6"/>
        <v>1.2158054711246201E-2</v>
      </c>
      <c r="E136" s="34">
        <v>4</v>
      </c>
      <c r="F136" s="36">
        <f t="shared" si="7"/>
        <v>1.2158054711246201E-2</v>
      </c>
    </row>
    <row r="137" spans="2:6" ht="24">
      <c r="B137" s="74" t="s">
        <v>218</v>
      </c>
      <c r="C137" s="27">
        <v>1</v>
      </c>
      <c r="D137" s="28">
        <f t="shared" si="6"/>
        <v>3.0395136778115501E-3</v>
      </c>
      <c r="E137" s="34">
        <v>1</v>
      </c>
      <c r="F137" s="36">
        <f t="shared" si="7"/>
        <v>3.0395136778115501E-3</v>
      </c>
    </row>
    <row r="138" spans="2:6" ht="24">
      <c r="B138" s="74" t="s">
        <v>114</v>
      </c>
      <c r="C138" s="27">
        <v>2</v>
      </c>
      <c r="D138" s="28">
        <f t="shared" si="6"/>
        <v>6.0790273556231003E-3</v>
      </c>
      <c r="E138" s="34">
        <v>2</v>
      </c>
      <c r="F138" s="36">
        <f t="shared" si="7"/>
        <v>6.0790273556231003E-3</v>
      </c>
    </row>
    <row r="139" spans="2:6">
      <c r="B139" s="74" t="s">
        <v>219</v>
      </c>
      <c r="C139" s="27">
        <v>1</v>
      </c>
      <c r="D139" s="28">
        <f t="shared" si="6"/>
        <v>3.0395136778115501E-3</v>
      </c>
      <c r="E139" s="34">
        <v>1</v>
      </c>
      <c r="F139" s="36">
        <f t="shared" si="7"/>
        <v>3.0395136778115501E-3</v>
      </c>
    </row>
    <row r="140" spans="2:6">
      <c r="B140" s="74" t="s">
        <v>220</v>
      </c>
      <c r="C140" s="27">
        <v>2</v>
      </c>
      <c r="D140" s="28">
        <f t="shared" si="6"/>
        <v>6.0790273556231003E-3</v>
      </c>
      <c r="E140" s="34">
        <v>2</v>
      </c>
      <c r="F140" s="36">
        <f t="shared" si="7"/>
        <v>6.0790273556231003E-3</v>
      </c>
    </row>
    <row r="141" spans="2:6" ht="24">
      <c r="B141" s="74" t="s">
        <v>221</v>
      </c>
      <c r="C141" s="27">
        <v>1</v>
      </c>
      <c r="D141" s="28">
        <f t="shared" si="6"/>
        <v>3.0395136778115501E-3</v>
      </c>
      <c r="E141" s="34">
        <v>1</v>
      </c>
      <c r="F141" s="36">
        <f t="shared" si="7"/>
        <v>3.0395136778115501E-3</v>
      </c>
    </row>
    <row r="142" spans="2:6">
      <c r="B142" s="74" t="s">
        <v>115</v>
      </c>
      <c r="C142" s="27">
        <v>2</v>
      </c>
      <c r="D142" s="28">
        <f t="shared" si="6"/>
        <v>6.0790273556231003E-3</v>
      </c>
      <c r="E142" s="34">
        <v>2</v>
      </c>
      <c r="F142" s="36">
        <f t="shared" si="7"/>
        <v>6.0790273556231003E-3</v>
      </c>
    </row>
    <row r="143" spans="2:6" ht="24">
      <c r="B143" s="74" t="s">
        <v>222</v>
      </c>
      <c r="C143" s="27">
        <v>2</v>
      </c>
      <c r="D143" s="28">
        <f t="shared" si="6"/>
        <v>6.0790273556231003E-3</v>
      </c>
      <c r="E143" s="34">
        <v>2</v>
      </c>
      <c r="F143" s="36">
        <f t="shared" si="7"/>
        <v>6.0790273556231003E-3</v>
      </c>
    </row>
    <row r="144" spans="2:6">
      <c r="B144" s="74" t="s">
        <v>116</v>
      </c>
      <c r="C144" s="27">
        <v>5</v>
      </c>
      <c r="D144" s="28">
        <f t="shared" si="6"/>
        <v>1.5197568389057751E-2</v>
      </c>
      <c r="E144" s="34">
        <v>5</v>
      </c>
      <c r="F144" s="36">
        <f t="shared" si="7"/>
        <v>1.5197568389057751E-2</v>
      </c>
    </row>
    <row r="145" spans="2:6">
      <c r="B145" s="74" t="s">
        <v>223</v>
      </c>
      <c r="C145" s="27">
        <v>1</v>
      </c>
      <c r="D145" s="28">
        <f t="shared" si="6"/>
        <v>3.0395136778115501E-3</v>
      </c>
      <c r="E145" s="34">
        <v>1</v>
      </c>
      <c r="F145" s="36">
        <f t="shared" si="7"/>
        <v>3.0395136778115501E-3</v>
      </c>
    </row>
    <row r="146" spans="2:6">
      <c r="B146" s="74" t="s">
        <v>224</v>
      </c>
      <c r="C146" s="27">
        <v>2</v>
      </c>
      <c r="D146" s="28">
        <f t="shared" si="6"/>
        <v>6.0790273556231003E-3</v>
      </c>
      <c r="E146" s="34">
        <v>2</v>
      </c>
      <c r="F146" s="36">
        <f t="shared" si="7"/>
        <v>6.0790273556231003E-3</v>
      </c>
    </row>
    <row r="147" spans="2:6" ht="24">
      <c r="B147" s="74" t="s">
        <v>117</v>
      </c>
      <c r="C147" s="27">
        <v>1</v>
      </c>
      <c r="D147" s="28">
        <f t="shared" si="6"/>
        <v>3.0395136778115501E-3</v>
      </c>
      <c r="E147" s="34">
        <v>1</v>
      </c>
      <c r="F147" s="36">
        <f t="shared" si="7"/>
        <v>3.0395136778115501E-3</v>
      </c>
    </row>
    <row r="148" spans="2:6" ht="24">
      <c r="B148" s="74" t="s">
        <v>225</v>
      </c>
      <c r="C148" s="27">
        <v>1</v>
      </c>
      <c r="D148" s="28">
        <f t="shared" si="6"/>
        <v>3.0395136778115501E-3</v>
      </c>
      <c r="E148" s="34">
        <v>1</v>
      </c>
      <c r="F148" s="36">
        <f t="shared" si="7"/>
        <v>3.0395136778115501E-3</v>
      </c>
    </row>
    <row r="149" spans="2:6" ht="24">
      <c r="B149" s="74" t="s">
        <v>226</v>
      </c>
      <c r="C149" s="27">
        <v>1</v>
      </c>
      <c r="D149" s="28">
        <f t="shared" si="6"/>
        <v>3.0395136778115501E-3</v>
      </c>
      <c r="E149" s="34">
        <v>1</v>
      </c>
      <c r="F149" s="36">
        <f t="shared" si="7"/>
        <v>3.0395136778115501E-3</v>
      </c>
    </row>
    <row r="150" spans="2:6" ht="24">
      <c r="B150" s="74" t="s">
        <v>227</v>
      </c>
      <c r="C150" s="27">
        <v>2</v>
      </c>
      <c r="D150" s="28">
        <f t="shared" si="6"/>
        <v>6.0790273556231003E-3</v>
      </c>
      <c r="E150" s="34">
        <v>2</v>
      </c>
      <c r="F150" s="36">
        <f t="shared" si="7"/>
        <v>6.0790273556231003E-3</v>
      </c>
    </row>
    <row r="151" spans="2:6" ht="24">
      <c r="B151" s="74" t="s">
        <v>228</v>
      </c>
      <c r="C151" s="27">
        <v>1</v>
      </c>
      <c r="D151" s="28">
        <f t="shared" si="6"/>
        <v>3.0395136778115501E-3</v>
      </c>
      <c r="E151" s="34">
        <v>1</v>
      </c>
      <c r="F151" s="36">
        <f t="shared" si="7"/>
        <v>3.0395136778115501E-3</v>
      </c>
    </row>
    <row r="152" spans="2:6">
      <c r="B152" s="74" t="s">
        <v>229</v>
      </c>
      <c r="C152" s="27">
        <v>1</v>
      </c>
      <c r="D152" s="28">
        <f t="shared" si="6"/>
        <v>3.0395136778115501E-3</v>
      </c>
      <c r="E152" s="34">
        <v>1</v>
      </c>
      <c r="F152" s="36">
        <f t="shared" si="7"/>
        <v>3.0395136778115501E-3</v>
      </c>
    </row>
    <row r="153" spans="2:6" ht="24">
      <c r="B153" s="74" t="s">
        <v>230</v>
      </c>
      <c r="C153" s="27">
        <v>2</v>
      </c>
      <c r="D153" s="28">
        <f t="shared" ref="D153:D184" si="8">C153/$G$12</f>
        <v>6.0790273556231003E-3</v>
      </c>
      <c r="E153" s="34">
        <v>2</v>
      </c>
      <c r="F153" s="36">
        <f t="shared" ref="F153:F184" si="9">E153/$G$12</f>
        <v>6.0790273556231003E-3</v>
      </c>
    </row>
    <row r="154" spans="2:6" ht="24">
      <c r="B154" s="74" t="s">
        <v>118</v>
      </c>
      <c r="C154" s="27">
        <v>3</v>
      </c>
      <c r="D154" s="28">
        <f t="shared" si="8"/>
        <v>9.11854103343465E-3</v>
      </c>
      <c r="E154" s="34">
        <v>3</v>
      </c>
      <c r="F154" s="36">
        <f t="shared" si="9"/>
        <v>9.11854103343465E-3</v>
      </c>
    </row>
    <row r="155" spans="2:6">
      <c r="B155" s="74" t="s">
        <v>231</v>
      </c>
      <c r="C155" s="27">
        <v>1</v>
      </c>
      <c r="D155" s="28">
        <f t="shared" si="8"/>
        <v>3.0395136778115501E-3</v>
      </c>
      <c r="E155" s="34">
        <v>1</v>
      </c>
      <c r="F155" s="36">
        <f t="shared" si="9"/>
        <v>3.0395136778115501E-3</v>
      </c>
    </row>
    <row r="156" spans="2:6" ht="24">
      <c r="B156" s="74" t="s">
        <v>119</v>
      </c>
      <c r="C156" s="27">
        <v>2</v>
      </c>
      <c r="D156" s="28">
        <f t="shared" si="8"/>
        <v>6.0790273556231003E-3</v>
      </c>
      <c r="E156" s="34">
        <v>2</v>
      </c>
      <c r="F156" s="36">
        <f t="shared" si="9"/>
        <v>6.0790273556231003E-3</v>
      </c>
    </row>
    <row r="157" spans="2:6" ht="24">
      <c r="B157" s="74" t="s">
        <v>232</v>
      </c>
      <c r="C157" s="27">
        <v>1</v>
      </c>
      <c r="D157" s="28">
        <f t="shared" si="8"/>
        <v>3.0395136778115501E-3</v>
      </c>
      <c r="E157" s="34">
        <v>1</v>
      </c>
      <c r="F157" s="36">
        <f t="shared" si="9"/>
        <v>3.0395136778115501E-3</v>
      </c>
    </row>
    <row r="158" spans="2:6">
      <c r="B158" s="74" t="s">
        <v>233</v>
      </c>
      <c r="C158" s="27">
        <v>2</v>
      </c>
      <c r="D158" s="28">
        <f t="shared" si="8"/>
        <v>6.0790273556231003E-3</v>
      </c>
      <c r="E158" s="34">
        <v>2</v>
      </c>
      <c r="F158" s="36">
        <f t="shared" si="9"/>
        <v>6.0790273556231003E-3</v>
      </c>
    </row>
    <row r="159" spans="2:6">
      <c r="B159" s="74" t="s">
        <v>234</v>
      </c>
      <c r="C159" s="27">
        <v>1</v>
      </c>
      <c r="D159" s="28">
        <f t="shared" si="8"/>
        <v>3.0395136778115501E-3</v>
      </c>
      <c r="E159" s="34">
        <v>1</v>
      </c>
      <c r="F159" s="36">
        <f t="shared" si="9"/>
        <v>3.0395136778115501E-3</v>
      </c>
    </row>
    <row r="160" spans="2:6">
      <c r="B160" s="74" t="s">
        <v>235</v>
      </c>
      <c r="C160" s="27">
        <v>2</v>
      </c>
      <c r="D160" s="28">
        <f t="shared" si="8"/>
        <v>6.0790273556231003E-3</v>
      </c>
      <c r="E160" s="34">
        <v>2</v>
      </c>
      <c r="F160" s="36">
        <f t="shared" si="9"/>
        <v>6.0790273556231003E-3</v>
      </c>
    </row>
    <row r="161" spans="2:6" ht="24">
      <c r="B161" s="74" t="s">
        <v>236</v>
      </c>
      <c r="C161" s="27">
        <v>1</v>
      </c>
      <c r="D161" s="28">
        <f t="shared" si="8"/>
        <v>3.0395136778115501E-3</v>
      </c>
      <c r="E161" s="34">
        <v>1</v>
      </c>
      <c r="F161" s="36">
        <f t="shared" si="9"/>
        <v>3.0395136778115501E-3</v>
      </c>
    </row>
    <row r="162" spans="2:6" ht="24">
      <c r="B162" s="74" t="s">
        <v>237</v>
      </c>
      <c r="C162" s="27">
        <v>1</v>
      </c>
      <c r="D162" s="28">
        <f t="shared" si="8"/>
        <v>3.0395136778115501E-3</v>
      </c>
      <c r="E162" s="34">
        <v>1</v>
      </c>
      <c r="F162" s="36">
        <f t="shared" si="9"/>
        <v>3.0395136778115501E-3</v>
      </c>
    </row>
    <row r="163" spans="2:6" ht="24">
      <c r="B163" s="74" t="s">
        <v>238</v>
      </c>
      <c r="C163" s="27">
        <v>1</v>
      </c>
      <c r="D163" s="28">
        <f t="shared" si="8"/>
        <v>3.0395136778115501E-3</v>
      </c>
      <c r="E163" s="34">
        <v>1</v>
      </c>
      <c r="F163" s="36">
        <f t="shared" si="9"/>
        <v>3.0395136778115501E-3</v>
      </c>
    </row>
    <row r="164" spans="2:6" ht="24">
      <c r="B164" s="74" t="s">
        <v>239</v>
      </c>
      <c r="C164" s="27">
        <v>1</v>
      </c>
      <c r="D164" s="28">
        <f t="shared" si="8"/>
        <v>3.0395136778115501E-3</v>
      </c>
      <c r="E164" s="34">
        <v>1</v>
      </c>
      <c r="F164" s="36">
        <f t="shared" si="9"/>
        <v>3.0395136778115501E-3</v>
      </c>
    </row>
    <row r="165" spans="2:6" ht="24">
      <c r="B165" s="74" t="s">
        <v>240</v>
      </c>
      <c r="C165" s="27">
        <v>1</v>
      </c>
      <c r="D165" s="28">
        <f t="shared" si="8"/>
        <v>3.0395136778115501E-3</v>
      </c>
      <c r="E165" s="34">
        <v>1</v>
      </c>
      <c r="F165" s="36">
        <f t="shared" si="9"/>
        <v>3.0395136778115501E-3</v>
      </c>
    </row>
    <row r="166" spans="2:6" ht="24">
      <c r="B166" s="74" t="s">
        <v>241</v>
      </c>
      <c r="C166" s="27">
        <v>2</v>
      </c>
      <c r="D166" s="28">
        <f t="shared" si="8"/>
        <v>6.0790273556231003E-3</v>
      </c>
      <c r="E166" s="34">
        <v>2</v>
      </c>
      <c r="F166" s="36">
        <f t="shared" si="9"/>
        <v>6.0790273556231003E-3</v>
      </c>
    </row>
    <row r="167" spans="2:6" ht="24">
      <c r="B167" s="74" t="s">
        <v>120</v>
      </c>
      <c r="C167" s="27">
        <v>1</v>
      </c>
      <c r="D167" s="28">
        <f t="shared" si="8"/>
        <v>3.0395136778115501E-3</v>
      </c>
      <c r="E167" s="34">
        <v>1</v>
      </c>
      <c r="F167" s="36">
        <f t="shared" si="9"/>
        <v>3.0395136778115501E-3</v>
      </c>
    </row>
    <row r="168" spans="2:6" ht="24">
      <c r="B168" s="74" t="s">
        <v>121</v>
      </c>
      <c r="C168" s="27">
        <v>2</v>
      </c>
      <c r="D168" s="28">
        <f t="shared" si="8"/>
        <v>6.0790273556231003E-3</v>
      </c>
      <c r="E168" s="34">
        <v>2</v>
      </c>
      <c r="F168" s="36">
        <f t="shared" si="9"/>
        <v>6.0790273556231003E-3</v>
      </c>
    </row>
    <row r="169" spans="2:6" ht="24">
      <c r="B169" s="74" t="s">
        <v>122</v>
      </c>
      <c r="C169" s="27">
        <v>1</v>
      </c>
      <c r="D169" s="28">
        <f t="shared" si="8"/>
        <v>3.0395136778115501E-3</v>
      </c>
      <c r="E169" s="34">
        <v>1</v>
      </c>
      <c r="F169" s="36">
        <f t="shared" si="9"/>
        <v>3.0395136778115501E-3</v>
      </c>
    </row>
    <row r="170" spans="2:6" ht="24">
      <c r="B170" s="74" t="s">
        <v>123</v>
      </c>
      <c r="C170" s="27">
        <v>2</v>
      </c>
      <c r="D170" s="28">
        <f t="shared" si="8"/>
        <v>6.0790273556231003E-3</v>
      </c>
      <c r="E170" s="34">
        <v>2</v>
      </c>
      <c r="F170" s="36">
        <f t="shared" si="9"/>
        <v>6.0790273556231003E-3</v>
      </c>
    </row>
    <row r="171" spans="2:6" ht="24">
      <c r="B171" s="74" t="s">
        <v>242</v>
      </c>
      <c r="C171" s="27">
        <v>2</v>
      </c>
      <c r="D171" s="28">
        <f t="shared" si="8"/>
        <v>6.0790273556231003E-3</v>
      </c>
      <c r="E171" s="34">
        <v>2</v>
      </c>
      <c r="F171" s="36">
        <f t="shared" si="9"/>
        <v>6.0790273556231003E-3</v>
      </c>
    </row>
    <row r="172" spans="2:6" ht="24">
      <c r="B172" s="74" t="s">
        <v>124</v>
      </c>
      <c r="C172" s="27">
        <v>2</v>
      </c>
      <c r="D172" s="28">
        <f t="shared" si="8"/>
        <v>6.0790273556231003E-3</v>
      </c>
      <c r="E172" s="34">
        <v>2</v>
      </c>
      <c r="F172" s="36">
        <f t="shared" si="9"/>
        <v>6.0790273556231003E-3</v>
      </c>
    </row>
    <row r="173" spans="2:6" ht="24">
      <c r="B173" s="74" t="s">
        <v>125</v>
      </c>
      <c r="C173" s="27">
        <v>2</v>
      </c>
      <c r="D173" s="28">
        <f t="shared" si="8"/>
        <v>6.0790273556231003E-3</v>
      </c>
      <c r="E173" s="34">
        <v>2</v>
      </c>
      <c r="F173" s="36">
        <f t="shared" si="9"/>
        <v>6.0790273556231003E-3</v>
      </c>
    </row>
    <row r="174" spans="2:6" ht="24">
      <c r="B174" s="74" t="s">
        <v>243</v>
      </c>
      <c r="C174" s="27">
        <v>1</v>
      </c>
      <c r="D174" s="28">
        <f t="shared" si="8"/>
        <v>3.0395136778115501E-3</v>
      </c>
      <c r="E174" s="34">
        <v>1</v>
      </c>
      <c r="F174" s="36">
        <f t="shared" si="9"/>
        <v>3.0395136778115501E-3</v>
      </c>
    </row>
    <row r="175" spans="2:6" ht="24">
      <c r="B175" s="74" t="s">
        <v>244</v>
      </c>
      <c r="C175" s="27">
        <v>1</v>
      </c>
      <c r="D175" s="28">
        <f t="shared" si="8"/>
        <v>3.0395136778115501E-3</v>
      </c>
      <c r="E175" s="34">
        <v>1</v>
      </c>
      <c r="F175" s="36">
        <f t="shared" si="9"/>
        <v>3.0395136778115501E-3</v>
      </c>
    </row>
    <row r="176" spans="2:6" ht="24">
      <c r="B176" s="74" t="s">
        <v>126</v>
      </c>
      <c r="C176" s="27">
        <v>2</v>
      </c>
      <c r="D176" s="28">
        <f t="shared" si="8"/>
        <v>6.0790273556231003E-3</v>
      </c>
      <c r="E176" s="34">
        <v>2</v>
      </c>
      <c r="F176" s="36">
        <f t="shared" si="9"/>
        <v>6.0790273556231003E-3</v>
      </c>
    </row>
    <row r="177" spans="2:6" ht="24">
      <c r="B177" s="74" t="s">
        <v>127</v>
      </c>
      <c r="C177" s="27">
        <v>4</v>
      </c>
      <c r="D177" s="28">
        <f t="shared" si="8"/>
        <v>1.2158054711246201E-2</v>
      </c>
      <c r="E177" s="34">
        <v>4</v>
      </c>
      <c r="F177" s="36">
        <f t="shared" si="9"/>
        <v>1.2158054711246201E-2</v>
      </c>
    </row>
    <row r="178" spans="2:6" ht="24">
      <c r="B178" s="74" t="s">
        <v>245</v>
      </c>
      <c r="C178" s="27">
        <v>1</v>
      </c>
      <c r="D178" s="28">
        <f t="shared" si="8"/>
        <v>3.0395136778115501E-3</v>
      </c>
      <c r="E178" s="34">
        <v>1</v>
      </c>
      <c r="F178" s="36">
        <f t="shared" si="9"/>
        <v>3.0395136778115501E-3</v>
      </c>
    </row>
    <row r="179" spans="2:6">
      <c r="B179" s="74" t="s">
        <v>246</v>
      </c>
      <c r="C179" s="27">
        <v>1</v>
      </c>
      <c r="D179" s="28">
        <f t="shared" si="8"/>
        <v>3.0395136778115501E-3</v>
      </c>
      <c r="E179" s="34">
        <v>1</v>
      </c>
      <c r="F179" s="36">
        <f t="shared" si="9"/>
        <v>3.0395136778115501E-3</v>
      </c>
    </row>
    <row r="180" spans="2:6" ht="24">
      <c r="B180" s="74" t="s">
        <v>247</v>
      </c>
      <c r="C180" s="27">
        <v>1</v>
      </c>
      <c r="D180" s="28">
        <f t="shared" si="8"/>
        <v>3.0395136778115501E-3</v>
      </c>
      <c r="E180" s="34">
        <v>1</v>
      </c>
      <c r="F180" s="36">
        <f t="shared" si="9"/>
        <v>3.0395136778115501E-3</v>
      </c>
    </row>
    <row r="181" spans="2:6" ht="24">
      <c r="B181" s="74" t="s">
        <v>128</v>
      </c>
      <c r="C181" s="27">
        <v>1</v>
      </c>
      <c r="D181" s="28">
        <f t="shared" si="8"/>
        <v>3.0395136778115501E-3</v>
      </c>
      <c r="E181" s="34">
        <v>1</v>
      </c>
      <c r="F181" s="36">
        <f t="shared" si="9"/>
        <v>3.0395136778115501E-3</v>
      </c>
    </row>
    <row r="182" spans="2:6" ht="24">
      <c r="B182" s="74" t="s">
        <v>248</v>
      </c>
      <c r="C182" s="27">
        <v>3</v>
      </c>
      <c r="D182" s="28">
        <f t="shared" si="8"/>
        <v>9.11854103343465E-3</v>
      </c>
      <c r="E182" s="34">
        <v>3</v>
      </c>
      <c r="F182" s="36">
        <f t="shared" si="9"/>
        <v>9.11854103343465E-3</v>
      </c>
    </row>
    <row r="183" spans="2:6">
      <c r="B183" s="74" t="s">
        <v>129</v>
      </c>
      <c r="C183" s="27">
        <v>1</v>
      </c>
      <c r="D183" s="28">
        <f t="shared" si="8"/>
        <v>3.0395136778115501E-3</v>
      </c>
      <c r="E183" s="34">
        <v>1</v>
      </c>
      <c r="F183" s="36">
        <f t="shared" si="9"/>
        <v>3.0395136778115501E-3</v>
      </c>
    </row>
    <row r="184" spans="2:6" ht="24">
      <c r="B184" s="74" t="s">
        <v>130</v>
      </c>
      <c r="C184" s="27">
        <v>3</v>
      </c>
      <c r="D184" s="28">
        <f t="shared" si="8"/>
        <v>9.11854103343465E-3</v>
      </c>
      <c r="E184" s="34">
        <v>3</v>
      </c>
      <c r="F184" s="36">
        <f t="shared" si="9"/>
        <v>9.11854103343465E-3</v>
      </c>
    </row>
    <row r="185" spans="2:6" ht="24">
      <c r="B185" s="74" t="s">
        <v>249</v>
      </c>
      <c r="C185" s="27">
        <v>2</v>
      </c>
      <c r="D185" s="28">
        <f t="shared" ref="D185:D199" si="10">C185/$G$12</f>
        <v>6.0790273556231003E-3</v>
      </c>
      <c r="E185" s="34">
        <v>2</v>
      </c>
      <c r="F185" s="36">
        <f t="shared" ref="F185:F199" si="11">E185/$G$12</f>
        <v>6.0790273556231003E-3</v>
      </c>
    </row>
    <row r="186" spans="2:6">
      <c r="B186" s="74" t="s">
        <v>131</v>
      </c>
      <c r="C186" s="27">
        <v>1</v>
      </c>
      <c r="D186" s="28">
        <f t="shared" si="10"/>
        <v>3.0395136778115501E-3</v>
      </c>
      <c r="E186" s="34">
        <v>1</v>
      </c>
      <c r="F186" s="36">
        <f t="shared" si="11"/>
        <v>3.0395136778115501E-3</v>
      </c>
    </row>
    <row r="187" spans="2:6">
      <c r="B187" s="74" t="s">
        <v>132</v>
      </c>
      <c r="C187" s="27">
        <v>3</v>
      </c>
      <c r="D187" s="28">
        <f t="shared" si="10"/>
        <v>9.11854103343465E-3</v>
      </c>
      <c r="E187" s="34">
        <v>3</v>
      </c>
      <c r="F187" s="36">
        <f t="shared" si="11"/>
        <v>9.11854103343465E-3</v>
      </c>
    </row>
    <row r="188" spans="2:6">
      <c r="B188" s="74" t="s">
        <v>250</v>
      </c>
      <c r="C188" s="27">
        <v>2</v>
      </c>
      <c r="D188" s="28">
        <f t="shared" si="10"/>
        <v>6.0790273556231003E-3</v>
      </c>
      <c r="E188" s="34">
        <v>2</v>
      </c>
      <c r="F188" s="36">
        <f t="shared" si="11"/>
        <v>6.0790273556231003E-3</v>
      </c>
    </row>
    <row r="189" spans="2:6">
      <c r="B189" s="74" t="s">
        <v>133</v>
      </c>
      <c r="C189" s="27">
        <v>1</v>
      </c>
      <c r="D189" s="28">
        <f t="shared" si="10"/>
        <v>3.0395136778115501E-3</v>
      </c>
      <c r="E189" s="34">
        <v>1</v>
      </c>
      <c r="F189" s="36">
        <f t="shared" si="11"/>
        <v>3.0395136778115501E-3</v>
      </c>
    </row>
    <row r="190" spans="2:6">
      <c r="B190" s="74" t="s">
        <v>134</v>
      </c>
      <c r="C190" s="27">
        <v>1</v>
      </c>
      <c r="D190" s="28">
        <f t="shared" si="10"/>
        <v>3.0395136778115501E-3</v>
      </c>
      <c r="E190" s="34">
        <v>1</v>
      </c>
      <c r="F190" s="36">
        <f t="shared" si="11"/>
        <v>3.0395136778115501E-3</v>
      </c>
    </row>
    <row r="191" spans="2:6">
      <c r="B191" s="74" t="s">
        <v>135</v>
      </c>
      <c r="C191" s="27">
        <v>7</v>
      </c>
      <c r="D191" s="28">
        <f t="shared" si="10"/>
        <v>2.1276595744680851E-2</v>
      </c>
      <c r="E191" s="34">
        <v>7</v>
      </c>
      <c r="F191" s="36">
        <f t="shared" si="11"/>
        <v>2.1276595744680851E-2</v>
      </c>
    </row>
    <row r="192" spans="2:6">
      <c r="B192" s="74" t="s">
        <v>251</v>
      </c>
      <c r="C192" s="27">
        <v>1</v>
      </c>
      <c r="D192" s="28">
        <f t="shared" si="10"/>
        <v>3.0395136778115501E-3</v>
      </c>
      <c r="E192" s="34">
        <v>1</v>
      </c>
      <c r="F192" s="36">
        <f t="shared" si="11"/>
        <v>3.0395136778115501E-3</v>
      </c>
    </row>
    <row r="193" spans="2:8">
      <c r="B193" s="74" t="s">
        <v>136</v>
      </c>
      <c r="C193" s="27">
        <v>2</v>
      </c>
      <c r="D193" s="28">
        <f t="shared" si="10"/>
        <v>6.0790273556231003E-3</v>
      </c>
      <c r="E193" s="34">
        <v>2</v>
      </c>
      <c r="F193" s="36">
        <f t="shared" si="11"/>
        <v>6.0790273556231003E-3</v>
      </c>
    </row>
    <row r="194" spans="2:8">
      <c r="B194" s="74" t="s">
        <v>252</v>
      </c>
      <c r="C194" s="27">
        <v>1</v>
      </c>
      <c r="D194" s="28">
        <f t="shared" si="10"/>
        <v>3.0395136778115501E-3</v>
      </c>
      <c r="E194" s="34">
        <v>1</v>
      </c>
      <c r="F194" s="36">
        <f t="shared" si="11"/>
        <v>3.0395136778115501E-3</v>
      </c>
    </row>
    <row r="195" spans="2:8" ht="24">
      <c r="B195" s="74" t="s">
        <v>137</v>
      </c>
      <c r="C195" s="27">
        <v>1</v>
      </c>
      <c r="D195" s="28">
        <f t="shared" si="10"/>
        <v>3.0395136778115501E-3</v>
      </c>
      <c r="E195" s="34">
        <v>1</v>
      </c>
      <c r="F195" s="36">
        <f t="shared" si="11"/>
        <v>3.0395136778115501E-3</v>
      </c>
    </row>
    <row r="196" spans="2:8" ht="24">
      <c r="B196" s="74" t="s">
        <v>253</v>
      </c>
      <c r="C196" s="27">
        <v>1</v>
      </c>
      <c r="D196" s="28">
        <f t="shared" si="10"/>
        <v>3.0395136778115501E-3</v>
      </c>
      <c r="E196" s="34">
        <v>1</v>
      </c>
      <c r="F196" s="36">
        <f t="shared" si="11"/>
        <v>3.0395136778115501E-3</v>
      </c>
    </row>
    <row r="197" spans="2:8" ht="24">
      <c r="B197" s="74" t="s">
        <v>254</v>
      </c>
      <c r="C197" s="27">
        <v>2</v>
      </c>
      <c r="D197" s="28">
        <f t="shared" si="10"/>
        <v>6.0790273556231003E-3</v>
      </c>
      <c r="E197" s="34">
        <v>2</v>
      </c>
      <c r="F197" s="36">
        <f t="shared" si="11"/>
        <v>6.0790273556231003E-3</v>
      </c>
    </row>
    <row r="198" spans="2:8" ht="24">
      <c r="B198" s="74" t="s">
        <v>255</v>
      </c>
      <c r="C198" s="27">
        <v>3</v>
      </c>
      <c r="D198" s="28">
        <f t="shared" si="10"/>
        <v>9.11854103343465E-3</v>
      </c>
      <c r="E198" s="34">
        <v>3</v>
      </c>
      <c r="F198" s="36">
        <f t="shared" si="11"/>
        <v>9.11854103343465E-3</v>
      </c>
    </row>
    <row r="199" spans="2:8" ht="15.75" thickBot="1">
      <c r="B199" s="75" t="s">
        <v>13</v>
      </c>
      <c r="C199" s="29">
        <v>329</v>
      </c>
      <c r="D199" s="30">
        <f t="shared" si="10"/>
        <v>1</v>
      </c>
      <c r="E199" s="35">
        <v>329</v>
      </c>
      <c r="F199" s="37">
        <f t="shared" si="11"/>
        <v>1</v>
      </c>
    </row>
    <row r="200" spans="2:8" ht="15.75" thickTop="1"/>
    <row r="201" spans="2:8" ht="26.25" customHeight="1">
      <c r="B201" s="134" t="s">
        <v>27</v>
      </c>
      <c r="C201" s="134"/>
      <c r="D201" s="134"/>
      <c r="E201" s="134"/>
      <c r="F201" s="134"/>
      <c r="G201" s="134"/>
      <c r="H201" s="6"/>
    </row>
    <row r="202" spans="2:8" ht="15.75" thickBot="1"/>
    <row r="203" spans="2:8" ht="15.75" thickTop="1">
      <c r="B203" s="12"/>
      <c r="C203" s="135" t="s">
        <v>2</v>
      </c>
      <c r="D203" s="136"/>
      <c r="E203" s="136"/>
      <c r="F203" s="137"/>
    </row>
    <row r="204" spans="2:8" ht="29.25" customHeight="1">
      <c r="B204" s="13"/>
      <c r="C204" s="138" t="s">
        <v>40</v>
      </c>
      <c r="D204" s="139"/>
      <c r="E204" s="138" t="s">
        <v>13</v>
      </c>
      <c r="F204" s="140"/>
    </row>
    <row r="205" spans="2:8" ht="15.75" thickBot="1">
      <c r="B205" s="14"/>
      <c r="C205" s="10" t="s">
        <v>6</v>
      </c>
      <c r="D205" s="10" t="s">
        <v>3</v>
      </c>
      <c r="E205" s="10" t="s">
        <v>6</v>
      </c>
      <c r="F205" s="11" t="s">
        <v>3</v>
      </c>
    </row>
    <row r="206" spans="2:8" ht="15.75" thickTop="1">
      <c r="B206" s="76" t="s">
        <v>7</v>
      </c>
      <c r="C206" s="57">
        <v>254</v>
      </c>
      <c r="D206" s="39">
        <f t="shared" ref="D206:D211" si="12">C206/$G$12</f>
        <v>0.77203647416413379</v>
      </c>
      <c r="E206" s="40">
        <v>254</v>
      </c>
      <c r="F206" s="41">
        <f t="shared" ref="F206:F211" si="13">E206/$G$12</f>
        <v>0.77203647416413379</v>
      </c>
    </row>
    <row r="207" spans="2:8">
      <c r="B207" s="77" t="s">
        <v>8</v>
      </c>
      <c r="C207" s="56">
        <v>151</v>
      </c>
      <c r="D207" s="28">
        <f t="shared" si="12"/>
        <v>0.45896656534954405</v>
      </c>
      <c r="E207" s="43">
        <v>151</v>
      </c>
      <c r="F207" s="44">
        <f t="shared" si="13"/>
        <v>0.45896656534954405</v>
      </c>
    </row>
    <row r="208" spans="2:8">
      <c r="B208" s="77" t="s">
        <v>138</v>
      </c>
      <c r="C208" s="56">
        <v>36</v>
      </c>
      <c r="D208" s="28">
        <f t="shared" si="12"/>
        <v>0.10942249240121581</v>
      </c>
      <c r="E208" s="43">
        <v>36</v>
      </c>
      <c r="F208" s="44">
        <f t="shared" si="13"/>
        <v>0.10942249240121581</v>
      </c>
    </row>
    <row r="209" spans="2:10" ht="24">
      <c r="B209" s="77" t="s">
        <v>139</v>
      </c>
      <c r="C209" s="56">
        <v>33</v>
      </c>
      <c r="D209" s="28">
        <f t="shared" si="12"/>
        <v>0.10030395136778116</v>
      </c>
      <c r="E209" s="43">
        <v>33</v>
      </c>
      <c r="F209" s="44">
        <f t="shared" si="13"/>
        <v>0.10030395136778116</v>
      </c>
    </row>
    <row r="210" spans="2:10">
      <c r="B210" s="77" t="s">
        <v>140</v>
      </c>
      <c r="C210" s="56">
        <v>12</v>
      </c>
      <c r="D210" s="28">
        <f t="shared" si="12"/>
        <v>3.64741641337386E-2</v>
      </c>
      <c r="E210" s="43">
        <v>12</v>
      </c>
      <c r="F210" s="44">
        <f t="shared" si="13"/>
        <v>3.64741641337386E-2</v>
      </c>
    </row>
    <row r="211" spans="2:10" ht="15.75" thickBot="1">
      <c r="B211" s="78" t="s">
        <v>5</v>
      </c>
      <c r="C211" s="58">
        <v>12</v>
      </c>
      <c r="D211" s="30">
        <f t="shared" si="12"/>
        <v>3.64741641337386E-2</v>
      </c>
      <c r="E211" s="46">
        <v>12</v>
      </c>
      <c r="F211" s="47">
        <f t="shared" si="13"/>
        <v>3.64741641337386E-2</v>
      </c>
    </row>
    <row r="212" spans="2:10" ht="15.75" thickTop="1">
      <c r="B212" s="79"/>
      <c r="C212" s="79"/>
      <c r="D212" s="80"/>
      <c r="E212" s="81"/>
      <c r="F212" s="80"/>
      <c r="G212" s="81"/>
      <c r="H212" s="80"/>
      <c r="I212" s="81"/>
    </row>
    <row r="213" spans="2:10" ht="26.25" customHeight="1">
      <c r="B213" s="134" t="s">
        <v>28</v>
      </c>
      <c r="C213" s="134"/>
      <c r="D213" s="134"/>
      <c r="E213" s="134"/>
      <c r="F213" s="134"/>
      <c r="G213" s="134"/>
      <c r="H213" s="134"/>
      <c r="I213" s="134"/>
      <c r="J213" s="134"/>
    </row>
    <row r="214" spans="2:10" ht="15.75" thickBot="1"/>
    <row r="215" spans="2:10" ht="15.75" thickTop="1">
      <c r="B215" s="12"/>
      <c r="C215" s="135" t="s">
        <v>2</v>
      </c>
      <c r="D215" s="136"/>
      <c r="E215" s="136"/>
      <c r="F215" s="137"/>
    </row>
    <row r="216" spans="2:10" ht="25.5" customHeight="1">
      <c r="B216" s="13"/>
      <c r="C216" s="138" t="s">
        <v>40</v>
      </c>
      <c r="D216" s="139"/>
      <c r="E216" s="138" t="s">
        <v>13</v>
      </c>
      <c r="F216" s="140"/>
    </row>
    <row r="217" spans="2:10" ht="15.75" thickBot="1">
      <c r="B217" s="14"/>
      <c r="C217" s="10" t="s">
        <v>6</v>
      </c>
      <c r="D217" s="10" t="s">
        <v>3</v>
      </c>
      <c r="E217" s="10" t="s">
        <v>6</v>
      </c>
      <c r="F217" s="11" t="s">
        <v>3</v>
      </c>
    </row>
    <row r="218" spans="2:10" ht="15.75" thickTop="1">
      <c r="B218" s="76" t="s">
        <v>9</v>
      </c>
      <c r="C218" s="57">
        <v>24</v>
      </c>
      <c r="D218" s="39">
        <f>C218/$G$12</f>
        <v>7.29483282674772E-2</v>
      </c>
      <c r="E218" s="40">
        <v>24</v>
      </c>
      <c r="F218" s="41">
        <f>E218/$G$12</f>
        <v>7.29483282674772E-2</v>
      </c>
    </row>
    <row r="219" spans="2:10" ht="24">
      <c r="B219" s="77" t="s">
        <v>20</v>
      </c>
      <c r="C219" s="56">
        <v>75</v>
      </c>
      <c r="D219" s="42">
        <f>C219/$G$12</f>
        <v>0.22796352583586627</v>
      </c>
      <c r="E219" s="43">
        <v>75</v>
      </c>
      <c r="F219" s="44">
        <f>E219/$G$12</f>
        <v>0.22796352583586627</v>
      </c>
    </row>
    <row r="220" spans="2:10">
      <c r="B220" s="77" t="s">
        <v>29</v>
      </c>
      <c r="C220" s="56">
        <v>37</v>
      </c>
      <c r="D220" s="42">
        <f>C220/$G$12</f>
        <v>0.11246200607902736</v>
      </c>
      <c r="E220" s="43">
        <v>37</v>
      </c>
      <c r="F220" s="44">
        <f>E220/$G$12</f>
        <v>0.11246200607902736</v>
      </c>
    </row>
    <row r="221" spans="2:10">
      <c r="B221" s="77" t="s">
        <v>141</v>
      </c>
      <c r="C221" s="56">
        <v>206</v>
      </c>
      <c r="D221" s="42">
        <f>C221/$G$12</f>
        <v>0.62613981762917936</v>
      </c>
      <c r="E221" s="43">
        <v>206</v>
      </c>
      <c r="F221" s="44">
        <f>E221/$G$12</f>
        <v>0.62613981762917936</v>
      </c>
    </row>
    <row r="222" spans="2:10" ht="15.75" thickBot="1">
      <c r="B222" s="78" t="s">
        <v>5</v>
      </c>
      <c r="C222" s="58">
        <v>4</v>
      </c>
      <c r="D222" s="45">
        <f>C222/$G$12</f>
        <v>1.2158054711246201E-2</v>
      </c>
      <c r="E222" s="46">
        <v>4</v>
      </c>
      <c r="F222" s="47">
        <f>E222/$G$12</f>
        <v>1.2158054711246201E-2</v>
      </c>
    </row>
    <row r="223" spans="2:10" ht="15.75" thickTop="1">
      <c r="B223" s="79"/>
      <c r="C223" s="79"/>
      <c r="D223" s="80"/>
      <c r="E223" s="81"/>
      <c r="F223" s="80"/>
      <c r="G223" s="81"/>
      <c r="H223" s="80"/>
      <c r="I223" s="81"/>
    </row>
    <row r="224" spans="2:10" ht="27.75" customHeight="1">
      <c r="B224" s="134" t="s">
        <v>30</v>
      </c>
      <c r="C224" s="134"/>
      <c r="D224" s="134"/>
      <c r="E224" s="134"/>
      <c r="F224" s="134"/>
      <c r="G224" s="134"/>
      <c r="H224" s="134"/>
      <c r="I224" s="134"/>
      <c r="J224" s="134"/>
    </row>
    <row r="225" spans="2:10" ht="15.75" thickBot="1"/>
    <row r="226" spans="2:10" ht="15.75" thickTop="1">
      <c r="B226" s="12"/>
      <c r="C226" s="135" t="s">
        <v>2</v>
      </c>
      <c r="D226" s="136"/>
      <c r="E226" s="136"/>
      <c r="F226" s="137"/>
    </row>
    <row r="227" spans="2:10" ht="24" customHeight="1">
      <c r="B227" s="13"/>
      <c r="C227" s="138" t="s">
        <v>40</v>
      </c>
      <c r="D227" s="139"/>
      <c r="E227" s="138" t="s">
        <v>13</v>
      </c>
      <c r="F227" s="140"/>
    </row>
    <row r="228" spans="2:10" ht="15.75" thickBot="1">
      <c r="B228" s="14"/>
      <c r="C228" s="10" t="s">
        <v>6</v>
      </c>
      <c r="D228" s="10" t="s">
        <v>3</v>
      </c>
      <c r="E228" s="10" t="s">
        <v>6</v>
      </c>
      <c r="F228" s="11" t="s">
        <v>3</v>
      </c>
    </row>
    <row r="229" spans="2:10" ht="15.75" thickTop="1">
      <c r="B229" s="76" t="s">
        <v>52</v>
      </c>
      <c r="C229" s="57">
        <v>43</v>
      </c>
      <c r="D229" s="39">
        <f t="shared" ref="D229:D236" si="14">C229/$G$12</f>
        <v>0.13069908814589665</v>
      </c>
      <c r="E229" s="40">
        <v>43</v>
      </c>
      <c r="F229" s="41">
        <f t="shared" ref="F229:F236" si="15">E229/$G$12</f>
        <v>0.13069908814589665</v>
      </c>
    </row>
    <row r="230" spans="2:10">
      <c r="B230" s="77" t="s">
        <v>31</v>
      </c>
      <c r="C230" s="56">
        <v>116</v>
      </c>
      <c r="D230" s="42">
        <f t="shared" si="14"/>
        <v>0.35258358662613981</v>
      </c>
      <c r="E230" s="43">
        <v>116</v>
      </c>
      <c r="F230" s="44">
        <f t="shared" si="15"/>
        <v>0.35258358662613981</v>
      </c>
    </row>
    <row r="231" spans="2:10">
      <c r="B231" s="77" t="s">
        <v>142</v>
      </c>
      <c r="C231" s="56">
        <v>64</v>
      </c>
      <c r="D231" s="42">
        <f t="shared" si="14"/>
        <v>0.19452887537993921</v>
      </c>
      <c r="E231" s="43">
        <v>64</v>
      </c>
      <c r="F231" s="44">
        <f t="shared" si="15"/>
        <v>0.19452887537993921</v>
      </c>
    </row>
    <row r="232" spans="2:10" ht="24">
      <c r="B232" s="77" t="s">
        <v>143</v>
      </c>
      <c r="C232" s="56">
        <v>126</v>
      </c>
      <c r="D232" s="42">
        <f t="shared" si="14"/>
        <v>0.38297872340425532</v>
      </c>
      <c r="E232" s="43">
        <v>126</v>
      </c>
      <c r="F232" s="44">
        <f t="shared" si="15"/>
        <v>0.38297872340425532</v>
      </c>
    </row>
    <row r="233" spans="2:10">
      <c r="B233" s="77" t="s">
        <v>144</v>
      </c>
      <c r="C233" s="56">
        <v>40</v>
      </c>
      <c r="D233" s="42">
        <f t="shared" si="14"/>
        <v>0.12158054711246201</v>
      </c>
      <c r="E233" s="43">
        <v>40</v>
      </c>
      <c r="F233" s="44">
        <f t="shared" si="15"/>
        <v>0.12158054711246201</v>
      </c>
    </row>
    <row r="234" spans="2:10" ht="24">
      <c r="B234" s="77" t="s">
        <v>145</v>
      </c>
      <c r="C234" s="56">
        <v>122</v>
      </c>
      <c r="D234" s="42">
        <f t="shared" si="14"/>
        <v>0.37082066869300911</v>
      </c>
      <c r="E234" s="43">
        <v>122</v>
      </c>
      <c r="F234" s="44">
        <f t="shared" si="15"/>
        <v>0.37082066869300911</v>
      </c>
    </row>
    <row r="235" spans="2:10">
      <c r="B235" s="77" t="s">
        <v>10</v>
      </c>
      <c r="C235" s="56">
        <v>21</v>
      </c>
      <c r="D235" s="42">
        <f t="shared" si="14"/>
        <v>6.3829787234042548E-2</v>
      </c>
      <c r="E235" s="43">
        <v>21</v>
      </c>
      <c r="F235" s="44">
        <f t="shared" si="15"/>
        <v>6.3829787234042548E-2</v>
      </c>
    </row>
    <row r="236" spans="2:10" ht="15.75" thickBot="1">
      <c r="B236" s="78" t="s">
        <v>5</v>
      </c>
      <c r="C236" s="58">
        <v>12</v>
      </c>
      <c r="D236" s="45">
        <f t="shared" si="14"/>
        <v>3.64741641337386E-2</v>
      </c>
      <c r="E236" s="46">
        <v>12</v>
      </c>
      <c r="F236" s="47">
        <f t="shared" si="15"/>
        <v>3.64741641337386E-2</v>
      </c>
    </row>
    <row r="237" spans="2:10" ht="15.75" thickTop="1">
      <c r="B237" s="79"/>
      <c r="C237" s="79"/>
      <c r="D237" s="80"/>
      <c r="E237" s="81"/>
      <c r="F237" s="80"/>
      <c r="G237" s="81"/>
      <c r="H237" s="80"/>
      <c r="I237" s="81"/>
    </row>
    <row r="238" spans="2:10">
      <c r="B238" s="134" t="s">
        <v>11</v>
      </c>
      <c r="C238" s="134"/>
      <c r="D238" s="134"/>
      <c r="E238" s="134"/>
      <c r="F238" s="134"/>
      <c r="G238" s="134"/>
      <c r="H238" s="134"/>
      <c r="I238" s="134"/>
      <c r="J238" s="134"/>
    </row>
    <row r="239" spans="2:10">
      <c r="B239" s="82"/>
      <c r="C239" s="82"/>
      <c r="D239" s="82"/>
      <c r="E239" s="82"/>
      <c r="F239" s="82"/>
      <c r="G239" s="82"/>
      <c r="H239" s="82"/>
      <c r="I239" s="82"/>
      <c r="J239" s="82"/>
    </row>
    <row r="240" spans="2:10">
      <c r="B240" s="148" t="s">
        <v>32</v>
      </c>
      <c r="C240" s="148"/>
      <c r="D240" s="148"/>
      <c r="E240" s="148"/>
      <c r="F240" s="148"/>
      <c r="G240" s="148"/>
      <c r="H240" s="148"/>
      <c r="I240" s="148"/>
      <c r="J240" s="148"/>
    </row>
    <row r="241" spans="2:16" ht="15.75" thickBot="1">
      <c r="B241" s="83"/>
      <c r="C241" s="83"/>
      <c r="D241" s="83"/>
      <c r="E241" s="83"/>
      <c r="F241" s="83"/>
      <c r="G241" s="83"/>
      <c r="H241" s="83"/>
      <c r="I241" s="83"/>
      <c r="J241" s="83"/>
    </row>
    <row r="242" spans="2:16" ht="15.75" thickTop="1">
      <c r="B242" s="18"/>
      <c r="C242" s="135" t="s">
        <v>2</v>
      </c>
      <c r="D242" s="136"/>
      <c r="E242" s="136"/>
      <c r="F242" s="137"/>
    </row>
    <row r="243" spans="2:16" ht="24.75" customHeight="1">
      <c r="B243" s="19"/>
      <c r="C243" s="138" t="s">
        <v>40</v>
      </c>
      <c r="D243" s="139"/>
      <c r="E243" s="138" t="s">
        <v>13</v>
      </c>
      <c r="F243" s="140"/>
    </row>
    <row r="244" spans="2:16" ht="15.75" thickBot="1">
      <c r="B244" s="20"/>
      <c r="C244" s="10" t="s">
        <v>6</v>
      </c>
      <c r="D244" s="10" t="s">
        <v>3</v>
      </c>
      <c r="E244" s="10" t="s">
        <v>6</v>
      </c>
      <c r="F244" s="11" t="s">
        <v>3</v>
      </c>
    </row>
    <row r="245" spans="2:16" ht="15.75" thickTop="1">
      <c r="B245" s="65" t="s">
        <v>33</v>
      </c>
      <c r="C245" s="57">
        <v>103</v>
      </c>
      <c r="D245" s="39">
        <f>C245/$G$12</f>
        <v>0.31306990881458968</v>
      </c>
      <c r="E245" s="40">
        <v>103</v>
      </c>
      <c r="F245" s="41">
        <f>E245/$G$12</f>
        <v>0.31306990881458968</v>
      </c>
      <c r="P245" s="48"/>
    </row>
    <row r="246" spans="2:16" ht="15.75" thickBot="1">
      <c r="B246" s="66" t="s">
        <v>34</v>
      </c>
      <c r="C246" s="58">
        <v>226</v>
      </c>
      <c r="D246" s="45">
        <f>C246/$G$12</f>
        <v>0.68693009118541037</v>
      </c>
      <c r="E246" s="46">
        <v>226</v>
      </c>
      <c r="F246" s="47">
        <f>E246/$G$12</f>
        <v>0.68693009118541037</v>
      </c>
      <c r="P246" s="48"/>
    </row>
    <row r="247" spans="2:16" ht="16.5" thickTop="1" thickBot="1">
      <c r="P247" s="48"/>
    </row>
    <row r="248" spans="2:16" ht="15.75" thickTop="1">
      <c r="B248" s="18" t="s">
        <v>164</v>
      </c>
      <c r="C248" s="135" t="s">
        <v>2</v>
      </c>
      <c r="D248" s="136"/>
      <c r="E248" s="136"/>
      <c r="F248" s="137"/>
      <c r="P248" s="48"/>
    </row>
    <row r="249" spans="2:16" ht="24.75" customHeight="1">
      <c r="B249" s="19" t="s">
        <v>271</v>
      </c>
      <c r="C249" s="138" t="s">
        <v>40</v>
      </c>
      <c r="D249" s="139"/>
      <c r="E249" s="138" t="s">
        <v>13</v>
      </c>
      <c r="F249" s="140"/>
      <c r="P249" s="48"/>
    </row>
    <row r="250" spans="2:16" ht="15.75" thickBot="1">
      <c r="B250" s="20"/>
      <c r="C250" s="53" t="s">
        <v>6</v>
      </c>
      <c r="D250" s="52" t="s">
        <v>3</v>
      </c>
      <c r="E250" s="10" t="s">
        <v>6</v>
      </c>
      <c r="F250" s="11" t="s">
        <v>3</v>
      </c>
      <c r="O250" s="48"/>
    </row>
    <row r="251" spans="2:16" ht="24.75" thickTop="1">
      <c r="B251" s="77" t="s">
        <v>256</v>
      </c>
      <c r="C251" s="84">
        <v>79</v>
      </c>
      <c r="D251" s="39">
        <f t="shared" ref="D251:D259" si="16">C251/$G$12</f>
        <v>0.24012158054711247</v>
      </c>
      <c r="E251" s="40">
        <v>79</v>
      </c>
      <c r="F251" s="41">
        <f t="shared" ref="F251:F259" si="17">E251/$G$12</f>
        <v>0.24012158054711247</v>
      </c>
      <c r="O251" s="48"/>
    </row>
    <row r="252" spans="2:16" ht="24">
      <c r="B252" s="77" t="s">
        <v>257</v>
      </c>
      <c r="C252" s="85">
        <v>6</v>
      </c>
      <c r="D252" s="42">
        <f t="shared" si="16"/>
        <v>1.82370820668693E-2</v>
      </c>
      <c r="E252" s="43">
        <v>6</v>
      </c>
      <c r="F252" s="44">
        <f t="shared" si="17"/>
        <v>1.82370820668693E-2</v>
      </c>
      <c r="O252" s="48"/>
    </row>
    <row r="253" spans="2:16" ht="24">
      <c r="B253" s="77" t="s">
        <v>258</v>
      </c>
      <c r="C253" s="85">
        <v>1</v>
      </c>
      <c r="D253" s="42">
        <f t="shared" si="16"/>
        <v>3.0395136778115501E-3</v>
      </c>
      <c r="E253" s="43">
        <v>1</v>
      </c>
      <c r="F253" s="44">
        <f t="shared" si="17"/>
        <v>3.0395136778115501E-3</v>
      </c>
      <c r="O253" s="48"/>
    </row>
    <row r="254" spans="2:16" ht="24">
      <c r="B254" s="77" t="s">
        <v>259</v>
      </c>
      <c r="C254" s="85">
        <v>0</v>
      </c>
      <c r="D254" s="42">
        <f t="shared" si="16"/>
        <v>0</v>
      </c>
      <c r="E254" s="43">
        <v>0</v>
      </c>
      <c r="F254" s="44">
        <f t="shared" si="17"/>
        <v>0</v>
      </c>
      <c r="O254" s="48"/>
    </row>
    <row r="255" spans="2:16" ht="24">
      <c r="B255" s="77" t="s">
        <v>260</v>
      </c>
      <c r="C255" s="85">
        <v>14</v>
      </c>
      <c r="D255" s="42">
        <f t="shared" si="16"/>
        <v>4.2553191489361701E-2</v>
      </c>
      <c r="E255" s="43">
        <v>14</v>
      </c>
      <c r="F255" s="44">
        <f t="shared" si="17"/>
        <v>4.2553191489361701E-2</v>
      </c>
      <c r="O255" s="48"/>
    </row>
    <row r="256" spans="2:16" ht="24">
      <c r="B256" s="77" t="s">
        <v>261</v>
      </c>
      <c r="C256" s="85">
        <v>1</v>
      </c>
      <c r="D256" s="42">
        <f t="shared" si="16"/>
        <v>3.0395136778115501E-3</v>
      </c>
      <c r="E256" s="43">
        <v>1</v>
      </c>
      <c r="F256" s="44">
        <f t="shared" si="17"/>
        <v>3.0395136778115501E-3</v>
      </c>
      <c r="O256" s="48"/>
    </row>
    <row r="257" spans="2:10" ht="24">
      <c r="B257" s="77" t="s">
        <v>262</v>
      </c>
      <c r="C257" s="85">
        <v>1</v>
      </c>
      <c r="D257" s="42">
        <f t="shared" si="16"/>
        <v>3.0395136778115501E-3</v>
      </c>
      <c r="E257" s="43">
        <v>1</v>
      </c>
      <c r="F257" s="44">
        <f t="shared" si="17"/>
        <v>3.0395136778115501E-3</v>
      </c>
    </row>
    <row r="258" spans="2:10">
      <c r="B258" s="86" t="s">
        <v>12</v>
      </c>
      <c r="C258" s="87">
        <v>56</v>
      </c>
      <c r="D258" s="42">
        <f t="shared" si="16"/>
        <v>0.1702127659574468</v>
      </c>
      <c r="E258" s="43">
        <v>56</v>
      </c>
      <c r="F258" s="44">
        <f t="shared" si="17"/>
        <v>0.1702127659574468</v>
      </c>
      <c r="G258" s="81"/>
    </row>
    <row r="259" spans="2:10" ht="28.5" customHeight="1" thickBot="1">
      <c r="B259" s="88" t="s">
        <v>35</v>
      </c>
      <c r="C259" s="89">
        <v>17</v>
      </c>
      <c r="D259" s="45">
        <f t="shared" si="16"/>
        <v>5.1671732522796353E-2</v>
      </c>
      <c r="E259" s="46">
        <v>17</v>
      </c>
      <c r="F259" s="47">
        <f t="shared" si="17"/>
        <v>5.1671732522796353E-2</v>
      </c>
    </row>
    <row r="260" spans="2:10" ht="15.75" thickTop="1"/>
    <row r="261" spans="2:10" ht="32.25" customHeight="1">
      <c r="B261" s="148" t="s">
        <v>36</v>
      </c>
      <c r="C261" s="148"/>
      <c r="D261" s="148"/>
      <c r="E261" s="148"/>
      <c r="F261" s="148"/>
      <c r="G261" s="148"/>
      <c r="H261" s="148"/>
      <c r="I261" s="148"/>
      <c r="J261" s="148"/>
    </row>
    <row r="262" spans="2:10" ht="15.75" thickBot="1"/>
    <row r="263" spans="2:10" ht="15.75" thickTop="1">
      <c r="B263" s="12"/>
      <c r="C263" s="135" t="s">
        <v>2</v>
      </c>
      <c r="D263" s="136"/>
      <c r="E263" s="136"/>
      <c r="F263" s="137"/>
    </row>
    <row r="264" spans="2:10" ht="24" customHeight="1">
      <c r="B264" s="13"/>
      <c r="C264" s="138" t="s">
        <v>40</v>
      </c>
      <c r="D264" s="139"/>
      <c r="E264" s="138" t="s">
        <v>13</v>
      </c>
      <c r="F264" s="140"/>
    </row>
    <row r="265" spans="2:10" ht="15.75" thickBot="1">
      <c r="B265" s="14"/>
      <c r="C265" s="10" t="s">
        <v>6</v>
      </c>
      <c r="D265" s="10" t="s">
        <v>3</v>
      </c>
      <c r="E265" s="10" t="s">
        <v>6</v>
      </c>
      <c r="F265" s="11" t="s">
        <v>3</v>
      </c>
    </row>
    <row r="266" spans="2:10" ht="15.75" thickTop="1">
      <c r="B266" s="76" t="s">
        <v>14</v>
      </c>
      <c r="C266" s="49">
        <v>276</v>
      </c>
      <c r="D266" s="39">
        <f t="shared" ref="D266:D274" si="18">C266/$G$12</f>
        <v>0.83890577507598785</v>
      </c>
      <c r="E266" s="40">
        <v>276</v>
      </c>
      <c r="F266" s="41">
        <f t="shared" ref="F266:F274" si="19">E266/$G$12</f>
        <v>0.83890577507598785</v>
      </c>
    </row>
    <row r="267" spans="2:10">
      <c r="B267" s="77" t="s">
        <v>15</v>
      </c>
      <c r="C267" s="50">
        <v>133</v>
      </c>
      <c r="D267" s="42">
        <f t="shared" si="18"/>
        <v>0.40425531914893614</v>
      </c>
      <c r="E267" s="43">
        <v>133</v>
      </c>
      <c r="F267" s="44">
        <f t="shared" si="19"/>
        <v>0.40425531914893614</v>
      </c>
    </row>
    <row r="268" spans="2:10">
      <c r="B268" s="77" t="s">
        <v>21</v>
      </c>
      <c r="C268" s="50">
        <v>17</v>
      </c>
      <c r="D268" s="42">
        <f t="shared" si="18"/>
        <v>5.1671732522796353E-2</v>
      </c>
      <c r="E268" s="43">
        <v>17</v>
      </c>
      <c r="F268" s="44">
        <f t="shared" si="19"/>
        <v>5.1671732522796353E-2</v>
      </c>
    </row>
    <row r="269" spans="2:10">
      <c r="B269" s="77" t="s">
        <v>146</v>
      </c>
      <c r="C269" s="50">
        <v>10</v>
      </c>
      <c r="D269" s="42">
        <f t="shared" si="18"/>
        <v>3.0395136778115502E-2</v>
      </c>
      <c r="E269" s="43">
        <v>10</v>
      </c>
      <c r="F269" s="44">
        <f t="shared" si="19"/>
        <v>3.0395136778115502E-2</v>
      </c>
    </row>
    <row r="270" spans="2:10">
      <c r="B270" s="77" t="s">
        <v>16</v>
      </c>
      <c r="C270" s="50">
        <v>107</v>
      </c>
      <c r="D270" s="42">
        <f t="shared" si="18"/>
        <v>0.32522796352583588</v>
      </c>
      <c r="E270" s="43">
        <v>107</v>
      </c>
      <c r="F270" s="44">
        <f t="shared" si="19"/>
        <v>0.32522796352583588</v>
      </c>
    </row>
    <row r="271" spans="2:10">
      <c r="B271" s="77" t="s">
        <v>17</v>
      </c>
      <c r="C271" s="50">
        <v>62</v>
      </c>
      <c r="D271" s="42">
        <f t="shared" si="18"/>
        <v>0.18844984802431611</v>
      </c>
      <c r="E271" s="43">
        <v>62</v>
      </c>
      <c r="F271" s="44">
        <f t="shared" si="19"/>
        <v>0.18844984802431611</v>
      </c>
    </row>
    <row r="272" spans="2:10">
      <c r="B272" s="77" t="s">
        <v>18</v>
      </c>
      <c r="C272" s="50">
        <v>61</v>
      </c>
      <c r="D272" s="42">
        <f t="shared" si="18"/>
        <v>0.18541033434650456</v>
      </c>
      <c r="E272" s="43">
        <v>61</v>
      </c>
      <c r="F272" s="44">
        <f t="shared" si="19"/>
        <v>0.18541033434650456</v>
      </c>
    </row>
    <row r="273" spans="2:13" ht="15" customHeight="1">
      <c r="B273" s="77" t="s">
        <v>19</v>
      </c>
      <c r="C273" s="50">
        <v>23</v>
      </c>
      <c r="D273" s="42">
        <f t="shared" si="18"/>
        <v>6.9908814589665649E-2</v>
      </c>
      <c r="E273" s="43">
        <v>23</v>
      </c>
      <c r="F273" s="44">
        <f t="shared" si="19"/>
        <v>6.9908814589665649E-2</v>
      </c>
    </row>
    <row r="274" spans="2:13" ht="15.75" thickBot="1">
      <c r="B274" s="78" t="s">
        <v>5</v>
      </c>
      <c r="C274" s="51">
        <v>15</v>
      </c>
      <c r="D274" s="45">
        <f t="shared" si="18"/>
        <v>4.5592705167173252E-2</v>
      </c>
      <c r="E274" s="46">
        <v>15</v>
      </c>
      <c r="F274" s="47">
        <f t="shared" si="19"/>
        <v>4.5592705167173252E-2</v>
      </c>
    </row>
    <row r="275" spans="2:13" ht="15.75" thickTop="1">
      <c r="B275" s="79"/>
      <c r="C275" s="80"/>
      <c r="D275" s="81"/>
      <c r="E275" s="80"/>
      <c r="F275" s="81"/>
      <c r="G275" s="80"/>
      <c r="H275" s="81"/>
    </row>
    <row r="276" spans="2:13" ht="37.5" customHeight="1">
      <c r="B276" s="148" t="s">
        <v>47</v>
      </c>
      <c r="C276" s="148"/>
      <c r="D276" s="148"/>
      <c r="E276" s="148"/>
      <c r="F276" s="148"/>
      <c r="G276" s="148"/>
      <c r="H276" s="148"/>
      <c r="I276" s="148"/>
      <c r="J276" s="148"/>
    </row>
    <row r="277" spans="2:13" ht="15.75" thickBot="1"/>
    <row r="278" spans="2:13" ht="15.75" thickTop="1">
      <c r="B278" s="12"/>
      <c r="C278" s="135" t="s">
        <v>2</v>
      </c>
      <c r="D278" s="136"/>
      <c r="E278" s="136"/>
      <c r="F278" s="137"/>
    </row>
    <row r="279" spans="2:13" ht="24" customHeight="1">
      <c r="B279" s="13"/>
      <c r="C279" s="138" t="s">
        <v>40</v>
      </c>
      <c r="D279" s="139"/>
      <c r="E279" s="138" t="s">
        <v>13</v>
      </c>
      <c r="F279" s="140"/>
    </row>
    <row r="280" spans="2:13" ht="15.75" thickBot="1">
      <c r="B280" s="14"/>
      <c r="C280" s="10" t="s">
        <v>6</v>
      </c>
      <c r="D280" s="10" t="s">
        <v>3</v>
      </c>
      <c r="E280" s="10" t="s">
        <v>6</v>
      </c>
      <c r="F280" s="11" t="s">
        <v>3</v>
      </c>
    </row>
    <row r="281" spans="2:13" ht="24.75" thickTop="1">
      <c r="B281" s="76" t="s">
        <v>147</v>
      </c>
      <c r="C281" s="49">
        <v>13</v>
      </c>
      <c r="D281" s="39">
        <f>C281/$G$12</f>
        <v>3.9513677811550151E-2</v>
      </c>
      <c r="E281" s="40">
        <v>13</v>
      </c>
      <c r="F281" s="41">
        <f>E281/$G$12</f>
        <v>3.9513677811550151E-2</v>
      </c>
    </row>
    <row r="282" spans="2:13">
      <c r="B282" s="77" t="s">
        <v>48</v>
      </c>
      <c r="C282" s="50">
        <v>18</v>
      </c>
      <c r="D282" s="42">
        <f>C282/$G$12</f>
        <v>5.4711246200607903E-2</v>
      </c>
      <c r="E282" s="43">
        <v>18</v>
      </c>
      <c r="F282" s="44">
        <f>E282/$G$12</f>
        <v>5.4711246200607903E-2</v>
      </c>
    </row>
    <row r="283" spans="2:13">
      <c r="B283" s="77" t="s">
        <v>49</v>
      </c>
      <c r="C283" s="50">
        <v>153</v>
      </c>
      <c r="D283" s="42">
        <f>C283/$G$12</f>
        <v>0.46504559270516715</v>
      </c>
      <c r="E283" s="43">
        <v>153</v>
      </c>
      <c r="F283" s="44">
        <f>E283/$G$12</f>
        <v>0.46504559270516715</v>
      </c>
    </row>
    <row r="284" spans="2:13" ht="15" customHeight="1">
      <c r="B284" s="77" t="s">
        <v>5</v>
      </c>
      <c r="C284" s="50">
        <v>20</v>
      </c>
      <c r="D284" s="42">
        <f>C284/$G$12</f>
        <v>6.0790273556231005E-2</v>
      </c>
      <c r="E284" s="43">
        <v>20</v>
      </c>
      <c r="F284" s="44">
        <f>E284/$G$12</f>
        <v>6.0790273556231005E-2</v>
      </c>
    </row>
    <row r="285" spans="2:13" ht="15.75" thickBot="1">
      <c r="B285" s="78" t="s">
        <v>50</v>
      </c>
      <c r="C285" s="51">
        <v>144</v>
      </c>
      <c r="D285" s="45">
        <f>C285/$G$12</f>
        <v>0.43768996960486323</v>
      </c>
      <c r="E285" s="46">
        <v>144</v>
      </c>
      <c r="F285" s="47">
        <f>E285/$G$12</f>
        <v>0.43768996960486323</v>
      </c>
    </row>
    <row r="286" spans="2:13" ht="15.75" thickTop="1">
      <c r="B286" s="79"/>
      <c r="C286" s="80"/>
      <c r="D286" s="81"/>
      <c r="E286" s="80"/>
      <c r="F286" s="81"/>
      <c r="G286" s="80"/>
      <c r="H286" s="81"/>
    </row>
    <row r="287" spans="2:13" ht="28.5" customHeight="1">
      <c r="B287" s="148" t="s">
        <v>153</v>
      </c>
      <c r="C287" s="148"/>
      <c r="D287" s="148"/>
      <c r="E287" s="148"/>
      <c r="F287" s="148"/>
      <c r="G287" s="148"/>
      <c r="H287" s="148"/>
      <c r="I287" s="148"/>
      <c r="J287" s="148"/>
      <c r="L287" s="54"/>
      <c r="M287" s="54"/>
    </row>
    <row r="288" spans="2:13" ht="15.75" thickBot="1">
      <c r="L288" s="54"/>
      <c r="M288" s="54"/>
    </row>
    <row r="289" spans="2:8" s="38" customFormat="1" ht="15.75" thickTop="1">
      <c r="B289" s="141"/>
      <c r="C289" s="142"/>
      <c r="D289" s="135" t="s">
        <v>2</v>
      </c>
      <c r="E289" s="136"/>
      <c r="F289" s="136"/>
      <c r="G289" s="137"/>
    </row>
    <row r="290" spans="2:8" s="38" customFormat="1" ht="24" customHeight="1">
      <c r="B290" s="143"/>
      <c r="C290" s="144"/>
      <c r="D290" s="147" t="s">
        <v>40</v>
      </c>
      <c r="E290" s="139"/>
      <c r="F290" s="138" t="s">
        <v>13</v>
      </c>
      <c r="G290" s="140"/>
    </row>
    <row r="291" spans="2:8" s="38" customFormat="1" ht="15.75" thickBot="1">
      <c r="B291" s="145"/>
      <c r="C291" s="146"/>
      <c r="D291" s="10" t="s">
        <v>6</v>
      </c>
      <c r="E291" s="10" t="s">
        <v>3</v>
      </c>
      <c r="F291" s="10" t="s">
        <v>6</v>
      </c>
      <c r="G291" s="11" t="s">
        <v>3</v>
      </c>
    </row>
    <row r="292" spans="2:8" s="38" customFormat="1" ht="48.75" thickTop="1">
      <c r="B292" s="163" t="s">
        <v>45</v>
      </c>
      <c r="C292" s="101" t="s">
        <v>148</v>
      </c>
      <c r="D292" s="102">
        <v>29</v>
      </c>
      <c r="E292" s="103">
        <f>D292/101</f>
        <v>0.28712871287128711</v>
      </c>
      <c r="F292" s="104">
        <v>29</v>
      </c>
      <c r="G292" s="105">
        <f>F292/101</f>
        <v>0.28712871287128711</v>
      </c>
    </row>
    <row r="293" spans="2:8" s="38" customFormat="1" ht="24">
      <c r="B293" s="164"/>
      <c r="C293" s="106" t="s">
        <v>42</v>
      </c>
      <c r="D293" s="107">
        <v>61</v>
      </c>
      <c r="E293" s="108">
        <f>D293/101</f>
        <v>0.60396039603960394</v>
      </c>
      <c r="F293" s="109">
        <v>61</v>
      </c>
      <c r="G293" s="110">
        <f>F293/101</f>
        <v>0.60396039603960394</v>
      </c>
    </row>
    <row r="294" spans="2:8" s="38" customFormat="1" ht="24">
      <c r="B294" s="164"/>
      <c r="C294" s="106" t="s">
        <v>263</v>
      </c>
      <c r="D294" s="107">
        <v>11</v>
      </c>
      <c r="E294" s="127">
        <f>D294/101</f>
        <v>0.10891089108910891</v>
      </c>
      <c r="F294" s="109">
        <v>11</v>
      </c>
      <c r="G294" s="110">
        <f>F294/101</f>
        <v>0.10891089108910891</v>
      </c>
    </row>
    <row r="295" spans="2:8" s="38" customFormat="1" ht="15.75" thickBot="1">
      <c r="B295" s="165"/>
      <c r="C295" s="55" t="s">
        <v>13</v>
      </c>
      <c r="D295" s="56">
        <f>SUM(D292:D294)</f>
        <v>101</v>
      </c>
      <c r="E295" s="60">
        <f>D295/$G$12</f>
        <v>0.30699088145896658</v>
      </c>
      <c r="F295" s="43">
        <f>SUM(F292:F294)</f>
        <v>101</v>
      </c>
      <c r="G295" s="44">
        <f>F295/$G$12</f>
        <v>0.30699088145896658</v>
      </c>
    </row>
    <row r="296" spans="2:8" s="38" customFormat="1" ht="48.75" thickTop="1">
      <c r="B296" s="166" t="s">
        <v>149</v>
      </c>
      <c r="C296" s="128" t="s">
        <v>148</v>
      </c>
      <c r="D296" s="102">
        <v>6</v>
      </c>
      <c r="E296" s="113">
        <f>D296/25</f>
        <v>0.24</v>
      </c>
      <c r="F296" s="104">
        <v>6</v>
      </c>
      <c r="G296" s="105">
        <f>F296/25</f>
        <v>0.24</v>
      </c>
    </row>
    <row r="297" spans="2:8" s="38" customFormat="1" ht="24">
      <c r="B297" s="167"/>
      <c r="C297" s="129" t="s">
        <v>42</v>
      </c>
      <c r="D297" s="107">
        <v>9</v>
      </c>
      <c r="E297" s="108">
        <f>D297/25</f>
        <v>0.36</v>
      </c>
      <c r="F297" s="109">
        <v>9</v>
      </c>
      <c r="G297" s="122">
        <f>F297/25</f>
        <v>0.36</v>
      </c>
      <c r="H297" s="117"/>
    </row>
    <row r="298" spans="2:8" s="38" customFormat="1" ht="24">
      <c r="B298" s="167"/>
      <c r="C298" s="129" t="s">
        <v>263</v>
      </c>
      <c r="D298" s="107">
        <v>10</v>
      </c>
      <c r="E298" s="112">
        <f>D298/25</f>
        <v>0.4</v>
      </c>
      <c r="F298" s="109">
        <v>10</v>
      </c>
      <c r="G298" s="110">
        <f>F298/25</f>
        <v>0.4</v>
      </c>
    </row>
    <row r="299" spans="2:8" s="38" customFormat="1" ht="15.75" thickBot="1">
      <c r="B299" s="168"/>
      <c r="C299" s="55" t="s">
        <v>13</v>
      </c>
      <c r="D299" s="56">
        <f>SUM(D296:D298)</f>
        <v>25</v>
      </c>
      <c r="E299" s="60">
        <f>D299/$G$12</f>
        <v>7.598784194528875E-2</v>
      </c>
      <c r="F299" s="43">
        <f>SUM(F296:F298)</f>
        <v>25</v>
      </c>
      <c r="G299" s="44">
        <f>F299/$G$12</f>
        <v>7.598784194528875E-2</v>
      </c>
    </row>
    <row r="300" spans="2:8" s="38" customFormat="1" ht="48.75" thickTop="1">
      <c r="B300" s="163" t="s">
        <v>43</v>
      </c>
      <c r="C300" s="101" t="s">
        <v>148</v>
      </c>
      <c r="D300" s="102">
        <v>8</v>
      </c>
      <c r="E300" s="113">
        <f>D300/29</f>
        <v>0.27586206896551724</v>
      </c>
      <c r="F300" s="104">
        <v>8</v>
      </c>
      <c r="G300" s="105">
        <f>F300/29</f>
        <v>0.27586206896551724</v>
      </c>
    </row>
    <row r="301" spans="2:8" s="38" customFormat="1" ht="24">
      <c r="B301" s="164"/>
      <c r="C301" s="106" t="s">
        <v>42</v>
      </c>
      <c r="D301" s="107">
        <v>11</v>
      </c>
      <c r="E301" s="112">
        <f>D301/29</f>
        <v>0.37931034482758619</v>
      </c>
      <c r="F301" s="109">
        <v>11</v>
      </c>
      <c r="G301" s="110">
        <f>F301/29</f>
        <v>0.37931034482758619</v>
      </c>
    </row>
    <row r="302" spans="2:8" s="38" customFormat="1" ht="24">
      <c r="B302" s="164"/>
      <c r="C302" s="106" t="s">
        <v>263</v>
      </c>
      <c r="D302" s="107">
        <v>10</v>
      </c>
      <c r="E302" s="112">
        <f>D302/29</f>
        <v>0.34482758620689657</v>
      </c>
      <c r="F302" s="109">
        <v>10</v>
      </c>
      <c r="G302" s="110">
        <f>F302/29</f>
        <v>0.34482758620689657</v>
      </c>
    </row>
    <row r="303" spans="2:8" s="38" customFormat="1" ht="15.75" thickBot="1">
      <c r="B303" s="165"/>
      <c r="C303" s="55" t="s">
        <v>13</v>
      </c>
      <c r="D303" s="56">
        <f>SUM(D300:D302)</f>
        <v>29</v>
      </c>
      <c r="E303" s="60">
        <f>D303/$G$12</f>
        <v>8.8145896656534953E-2</v>
      </c>
      <c r="F303" s="43">
        <f>SUM(F300:F302)</f>
        <v>29</v>
      </c>
      <c r="G303" s="44">
        <f>F303/$G$12</f>
        <v>8.8145896656534953E-2</v>
      </c>
    </row>
    <row r="304" spans="2:8" s="38" customFormat="1" ht="48.75" thickTop="1">
      <c r="B304" s="163" t="s">
        <v>44</v>
      </c>
      <c r="C304" s="101" t="s">
        <v>148</v>
      </c>
      <c r="D304" s="102">
        <v>21</v>
      </c>
      <c r="E304" s="113">
        <f>D304/115</f>
        <v>0.18260869565217391</v>
      </c>
      <c r="F304" s="104">
        <v>21</v>
      </c>
      <c r="G304" s="105">
        <f>F304/115</f>
        <v>0.18260869565217391</v>
      </c>
    </row>
    <row r="305" spans="2:14" s="38" customFormat="1" ht="24">
      <c r="B305" s="164"/>
      <c r="C305" s="106" t="s">
        <v>42</v>
      </c>
      <c r="D305" s="114">
        <v>72</v>
      </c>
      <c r="E305" s="112">
        <f>D305/115</f>
        <v>0.62608695652173918</v>
      </c>
      <c r="F305" s="109">
        <v>72</v>
      </c>
      <c r="G305" s="110">
        <f>F305/115</f>
        <v>0.62608695652173918</v>
      </c>
    </row>
    <row r="306" spans="2:14" s="38" customFormat="1" ht="24">
      <c r="B306" s="164"/>
      <c r="C306" s="106" t="s">
        <v>263</v>
      </c>
      <c r="D306" s="107">
        <v>22</v>
      </c>
      <c r="E306" s="112">
        <f>D306/115</f>
        <v>0.19130434782608696</v>
      </c>
      <c r="F306" s="109">
        <v>22</v>
      </c>
      <c r="G306" s="110">
        <f>F306/115</f>
        <v>0.19130434782608696</v>
      </c>
    </row>
    <row r="307" spans="2:14" s="38" customFormat="1" ht="15.75" thickBot="1">
      <c r="B307" s="165"/>
      <c r="C307" s="55" t="s">
        <v>13</v>
      </c>
      <c r="D307" s="56">
        <f>SUM(D304:D306)</f>
        <v>115</v>
      </c>
      <c r="E307" s="60">
        <f>D307/$G$12</f>
        <v>0.34954407294832829</v>
      </c>
      <c r="F307" s="43">
        <f>SUM(F304:F306)</f>
        <v>115</v>
      </c>
      <c r="G307" s="44">
        <f>F307/$G$12</f>
        <v>0.34954407294832829</v>
      </c>
    </row>
    <row r="308" spans="2:14" ht="48.75" thickTop="1">
      <c r="B308" s="163" t="s">
        <v>275</v>
      </c>
      <c r="C308" s="101" t="s">
        <v>148</v>
      </c>
      <c r="D308" s="115">
        <v>7</v>
      </c>
      <c r="E308" s="120">
        <f>D308/30</f>
        <v>0.23333333333333334</v>
      </c>
      <c r="F308" s="118">
        <v>7</v>
      </c>
      <c r="G308" s="105">
        <f>F308/30</f>
        <v>0.23333333333333334</v>
      </c>
    </row>
    <row r="309" spans="2:14" ht="24">
      <c r="B309" s="164"/>
      <c r="C309" s="55" t="s">
        <v>42</v>
      </c>
      <c r="D309" s="100">
        <v>16</v>
      </c>
      <c r="E309" s="121">
        <f t="shared" ref="E309:E310" si="20">D309/30</f>
        <v>0.53333333333333333</v>
      </c>
      <c r="F309" s="119">
        <v>16</v>
      </c>
      <c r="G309" s="44">
        <f t="shared" ref="G309" si="21">F309/30</f>
        <v>0.53333333333333333</v>
      </c>
    </row>
    <row r="310" spans="2:14" ht="24">
      <c r="B310" s="169"/>
      <c r="C310" s="111" t="s">
        <v>263</v>
      </c>
      <c r="D310" s="116">
        <v>7</v>
      </c>
      <c r="E310" s="125">
        <f t="shared" si="20"/>
        <v>0.23333333333333334</v>
      </c>
      <c r="F310" s="126">
        <v>7</v>
      </c>
      <c r="G310" s="122">
        <f t="shared" ref="G310" si="22">F310/30</f>
        <v>0.23333333333333334</v>
      </c>
      <c r="H310" s="117"/>
    </row>
    <row r="311" spans="2:14" ht="15.75" thickBot="1">
      <c r="B311" s="170"/>
      <c r="C311" s="123" t="s">
        <v>13</v>
      </c>
      <c r="D311" s="130">
        <f>SUM(D308:D310)</f>
        <v>30</v>
      </c>
      <c r="E311" s="60">
        <f>D311/$G$12</f>
        <v>9.1185410334346503E-2</v>
      </c>
      <c r="F311" s="124">
        <f>SUM(F308:F310)</f>
        <v>30</v>
      </c>
      <c r="G311" s="132">
        <f>F311/$G$12</f>
        <v>9.1185410334346503E-2</v>
      </c>
      <c r="H311" s="117"/>
    </row>
    <row r="312" spans="2:14" ht="15.75" thickTop="1">
      <c r="E312" s="131"/>
    </row>
    <row r="313" spans="2:14">
      <c r="B313" s="99" t="s">
        <v>154</v>
      </c>
      <c r="C313" s="99"/>
      <c r="D313" s="99"/>
      <c r="E313" s="99"/>
      <c r="F313" s="99"/>
      <c r="G313" s="99"/>
      <c r="H313" s="99"/>
      <c r="I313" s="99"/>
      <c r="J313" s="99"/>
    </row>
    <row r="314" spans="2:14" ht="15" customHeight="1" thickBot="1"/>
    <row r="315" spans="2:14" ht="15.75" thickTop="1">
      <c r="B315" s="96"/>
      <c r="C315" s="135" t="s">
        <v>2</v>
      </c>
      <c r="D315" s="136"/>
      <c r="E315" s="136"/>
      <c r="F315" s="137"/>
    </row>
    <row r="316" spans="2:14" ht="26.25" customHeight="1">
      <c r="B316" s="97"/>
      <c r="C316" s="147" t="s">
        <v>40</v>
      </c>
      <c r="D316" s="139"/>
      <c r="E316" s="138" t="s">
        <v>13</v>
      </c>
      <c r="F316" s="140"/>
      <c r="K316" s="62"/>
      <c r="L316" s="62"/>
      <c r="M316" s="62"/>
    </row>
    <row r="317" spans="2:14" ht="15" customHeight="1" thickBot="1">
      <c r="B317" s="98"/>
      <c r="C317" s="10" t="s">
        <v>6</v>
      </c>
      <c r="D317" s="10" t="s">
        <v>3</v>
      </c>
      <c r="E317" s="10" t="s">
        <v>6</v>
      </c>
      <c r="F317" s="11" t="s">
        <v>3</v>
      </c>
      <c r="K317" s="62"/>
      <c r="L317" s="62"/>
      <c r="M317" s="62"/>
      <c r="N317" s="48"/>
    </row>
    <row r="318" spans="2:14" ht="15.75" thickTop="1">
      <c r="B318" s="65" t="s">
        <v>33</v>
      </c>
      <c r="C318" s="57">
        <v>289</v>
      </c>
      <c r="D318" s="39">
        <f>C318/$G$13</f>
        <v>0.87841945288753798</v>
      </c>
      <c r="E318" s="40">
        <v>289</v>
      </c>
      <c r="F318" s="41">
        <f>E318/$G$13</f>
        <v>0.87841945288753798</v>
      </c>
      <c r="K318" s="62"/>
      <c r="L318" s="62"/>
      <c r="M318" s="62"/>
      <c r="N318" s="48"/>
    </row>
    <row r="319" spans="2:14">
      <c r="B319" s="64" t="s">
        <v>34</v>
      </c>
      <c r="C319" s="56">
        <v>23</v>
      </c>
      <c r="D319" s="42">
        <f>C319/$G$13</f>
        <v>6.9908814589665649E-2</v>
      </c>
      <c r="E319" s="43">
        <v>23</v>
      </c>
      <c r="F319" s="44">
        <f>E319/$G$13</f>
        <v>6.9908814589665649E-2</v>
      </c>
      <c r="K319" s="62"/>
      <c r="L319" s="62"/>
      <c r="M319" s="62"/>
      <c r="N319" s="48"/>
    </row>
    <row r="320" spans="2:14" ht="15.75" thickBot="1">
      <c r="B320" s="66" t="s">
        <v>273</v>
      </c>
      <c r="C320" s="58">
        <f>G$13-SUM(C318:C319)</f>
        <v>17</v>
      </c>
      <c r="D320" s="45">
        <f>C320/$G$13</f>
        <v>5.1671732522796353E-2</v>
      </c>
      <c r="E320" s="46">
        <v>17</v>
      </c>
      <c r="F320" s="47">
        <f>E320/$G$13</f>
        <v>5.1671732522796353E-2</v>
      </c>
      <c r="K320" s="62"/>
      <c r="L320" s="62"/>
      <c r="M320" s="62"/>
      <c r="N320" s="48"/>
    </row>
    <row r="321" spans="2:14" ht="15.75" thickTop="1">
      <c r="K321" s="62"/>
      <c r="L321" s="62"/>
      <c r="M321" s="62"/>
      <c r="N321" s="48"/>
    </row>
    <row r="322" spans="2:14" ht="25.5" customHeight="1">
      <c r="B322" s="148" t="s">
        <v>155</v>
      </c>
      <c r="C322" s="148"/>
      <c r="D322" s="148"/>
      <c r="E322" s="148"/>
      <c r="F322" s="148"/>
      <c r="G322" s="90"/>
      <c r="K322" s="62"/>
      <c r="L322" s="62"/>
      <c r="M322" s="62"/>
      <c r="N322" s="48"/>
    </row>
    <row r="323" spans="2:14" ht="15.75" thickBot="1"/>
    <row r="324" spans="2:14" ht="15.75" thickTop="1">
      <c r="B324" s="96"/>
      <c r="C324" s="135" t="s">
        <v>2</v>
      </c>
      <c r="D324" s="136"/>
      <c r="E324" s="136"/>
      <c r="F324" s="137"/>
    </row>
    <row r="325" spans="2:14" ht="26.25" customHeight="1">
      <c r="B325" s="97"/>
      <c r="C325" s="147" t="s">
        <v>40</v>
      </c>
      <c r="D325" s="139"/>
      <c r="E325" s="138" t="s">
        <v>13</v>
      </c>
      <c r="F325" s="140"/>
      <c r="K325" s="62"/>
      <c r="L325" s="62"/>
      <c r="M325" s="62"/>
    </row>
    <row r="326" spans="2:14" ht="15" customHeight="1" thickBot="1">
      <c r="B326" s="98"/>
      <c r="C326" s="10" t="s">
        <v>6</v>
      </c>
      <c r="D326" s="10" t="s">
        <v>3</v>
      </c>
      <c r="E326" s="10" t="s">
        <v>6</v>
      </c>
      <c r="F326" s="11" t="s">
        <v>3</v>
      </c>
      <c r="K326" s="62"/>
      <c r="L326" s="62"/>
      <c r="M326" s="62"/>
      <c r="N326" s="48"/>
    </row>
    <row r="327" spans="2:14" ht="15.75" thickTop="1">
      <c r="B327" s="65" t="s">
        <v>270</v>
      </c>
      <c r="C327" s="57">
        <v>230</v>
      </c>
      <c r="D327" s="39">
        <f>C327/$C$318</f>
        <v>0.79584775086505188</v>
      </c>
      <c r="E327" s="40">
        <v>190</v>
      </c>
      <c r="F327" s="41">
        <f>E327/$C$318</f>
        <v>0.65743944636678198</v>
      </c>
      <c r="K327" s="62"/>
      <c r="L327" s="62"/>
      <c r="M327" s="62"/>
      <c r="N327" s="48"/>
    </row>
    <row r="328" spans="2:14">
      <c r="B328" s="64" t="s">
        <v>274</v>
      </c>
      <c r="C328" s="56">
        <v>59</v>
      </c>
      <c r="D328" s="42">
        <f>C328/$C$318</f>
        <v>0.20415224913494809</v>
      </c>
      <c r="E328" s="43">
        <v>51</v>
      </c>
      <c r="F328" s="44">
        <f>E328/$C$318</f>
        <v>0.17647058823529413</v>
      </c>
      <c r="K328" s="62"/>
      <c r="L328" s="62"/>
      <c r="M328" s="62"/>
      <c r="N328" s="48"/>
    </row>
    <row r="329" spans="2:14" ht="15.75" thickBot="1">
      <c r="B329" s="66" t="s">
        <v>273</v>
      </c>
      <c r="C329" s="58">
        <f>G$13-SUM(C327:C328)</f>
        <v>40</v>
      </c>
      <c r="D329" s="45">
        <f>C329/$C$318</f>
        <v>0.13840830449826991</v>
      </c>
      <c r="E329" s="46">
        <v>40</v>
      </c>
      <c r="F329" s="47">
        <f>E329/$C$318</f>
        <v>0.13840830449826991</v>
      </c>
      <c r="K329" s="62"/>
      <c r="L329" s="62"/>
      <c r="M329" s="62"/>
      <c r="N329" s="48"/>
    </row>
    <row r="330" spans="2:14" ht="16.5" thickTop="1" thickBot="1"/>
    <row r="331" spans="2:14" ht="15.75" thickTop="1">
      <c r="B331" s="96"/>
      <c r="C331" s="135" t="s">
        <v>2</v>
      </c>
      <c r="D331" s="136"/>
      <c r="E331" s="136"/>
      <c r="F331" s="137"/>
    </row>
    <row r="332" spans="2:14" ht="26.25" customHeight="1">
      <c r="B332" s="97"/>
      <c r="C332" s="147" t="s">
        <v>40</v>
      </c>
      <c r="D332" s="139"/>
      <c r="E332" s="138" t="s">
        <v>13</v>
      </c>
      <c r="F332" s="140"/>
      <c r="K332" s="62"/>
      <c r="L332" s="62"/>
      <c r="M332" s="62"/>
    </row>
    <row r="333" spans="2:14" ht="15" customHeight="1" thickBot="1">
      <c r="B333" s="98"/>
      <c r="C333" s="10" t="s">
        <v>6</v>
      </c>
      <c r="D333" s="10" t="s">
        <v>3</v>
      </c>
      <c r="E333" s="10" t="s">
        <v>6</v>
      </c>
      <c r="F333" s="11" t="s">
        <v>3</v>
      </c>
      <c r="K333" s="62"/>
      <c r="L333" s="62"/>
      <c r="M333" s="62"/>
      <c r="N333" s="48"/>
    </row>
    <row r="334" spans="2:14" ht="15.75" thickTop="1">
      <c r="B334" s="65" t="s">
        <v>46</v>
      </c>
      <c r="C334" s="57">
        <v>181</v>
      </c>
      <c r="D334" s="39">
        <f>C334/230</f>
        <v>0.78695652173913044</v>
      </c>
      <c r="E334" s="40">
        <v>181</v>
      </c>
      <c r="F334" s="41">
        <f>E334/230</f>
        <v>0.78695652173913044</v>
      </c>
    </row>
    <row r="335" spans="2:14">
      <c r="B335" s="64" t="s">
        <v>264</v>
      </c>
      <c r="C335" s="56">
        <v>9</v>
      </c>
      <c r="D335" s="42">
        <f>C335/230</f>
        <v>3.9130434782608699E-2</v>
      </c>
      <c r="E335" s="43">
        <v>9</v>
      </c>
      <c r="F335" s="44">
        <f>E335/230</f>
        <v>3.9130434782608699E-2</v>
      </c>
    </row>
    <row r="336" spans="2:14" ht="15.75" thickBot="1">
      <c r="B336" s="66" t="s">
        <v>273</v>
      </c>
      <c r="C336" s="58">
        <f>230-SUM(C334:C335)</f>
        <v>40</v>
      </c>
      <c r="D336" s="45">
        <f>C336/230</f>
        <v>0.17391304347826086</v>
      </c>
      <c r="E336" s="46">
        <f>230-SUM(E334:E335)</f>
        <v>40</v>
      </c>
      <c r="F336" s="47">
        <f>E336/230</f>
        <v>0.17391304347826086</v>
      </c>
    </row>
    <row r="337" spans="1:14" ht="16.5" thickTop="1" thickBot="1"/>
    <row r="338" spans="1:14" ht="15.75" thickTop="1">
      <c r="B338" s="96"/>
      <c r="C338" s="135" t="s">
        <v>2</v>
      </c>
      <c r="D338" s="136"/>
      <c r="E338" s="136"/>
      <c r="F338" s="137"/>
    </row>
    <row r="339" spans="1:14" ht="26.25" customHeight="1">
      <c r="B339" s="97"/>
      <c r="C339" s="147" t="s">
        <v>40</v>
      </c>
      <c r="D339" s="139"/>
      <c r="E339" s="138" t="s">
        <v>13</v>
      </c>
      <c r="F339" s="140"/>
      <c r="K339" s="62"/>
      <c r="L339" s="62"/>
      <c r="M339" s="62"/>
    </row>
    <row r="340" spans="1:14" ht="15" customHeight="1" thickBot="1">
      <c r="B340" s="98"/>
      <c r="C340" s="10" t="s">
        <v>6</v>
      </c>
      <c r="D340" s="10" t="s">
        <v>3</v>
      </c>
      <c r="E340" s="10" t="s">
        <v>6</v>
      </c>
      <c r="F340" s="11" t="s">
        <v>3</v>
      </c>
      <c r="K340" s="62"/>
      <c r="L340" s="62"/>
      <c r="M340" s="62"/>
      <c r="N340" s="48"/>
    </row>
    <row r="341" spans="1:14" ht="15.75" thickTop="1">
      <c r="B341" s="65" t="s">
        <v>46</v>
      </c>
      <c r="C341" s="57">
        <v>34</v>
      </c>
      <c r="D341" s="39">
        <f>C341/59</f>
        <v>0.57627118644067798</v>
      </c>
      <c r="E341" s="40">
        <v>34</v>
      </c>
      <c r="F341" s="41">
        <f>E341/59</f>
        <v>0.57627118644067798</v>
      </c>
    </row>
    <row r="342" spans="1:14">
      <c r="B342" s="64" t="s">
        <v>264</v>
      </c>
      <c r="C342" s="56">
        <v>17</v>
      </c>
      <c r="D342" s="42">
        <f>C342/59</f>
        <v>0.28813559322033899</v>
      </c>
      <c r="E342" s="43">
        <v>17</v>
      </c>
      <c r="F342" s="44">
        <f>E342/59</f>
        <v>0.28813559322033899</v>
      </c>
    </row>
    <row r="343" spans="1:14" ht="15.75" thickBot="1">
      <c r="B343" s="66" t="s">
        <v>273</v>
      </c>
      <c r="C343" s="58">
        <f>59-SUM(C341:C342)</f>
        <v>8</v>
      </c>
      <c r="D343" s="45">
        <f>C343/59</f>
        <v>0.13559322033898305</v>
      </c>
      <c r="E343" s="46">
        <f>59-SUM(E341:E342)</f>
        <v>8</v>
      </c>
      <c r="F343" s="47">
        <f>E343/59</f>
        <v>0.13559322033898305</v>
      </c>
    </row>
    <row r="344" spans="1:14" ht="15.75" thickTop="1"/>
    <row r="345" spans="1:14" ht="38.25" customHeight="1">
      <c r="B345" s="148" t="s">
        <v>272</v>
      </c>
      <c r="C345" s="148"/>
      <c r="D345" s="148"/>
      <c r="E345" s="148"/>
      <c r="F345" s="148"/>
      <c r="K345" s="62"/>
      <c r="L345" s="62"/>
    </row>
    <row r="346" spans="1:14" ht="15.75" thickBot="1">
      <c r="K346" s="62"/>
      <c r="L346" s="62"/>
    </row>
    <row r="347" spans="1:14" ht="15.75" thickTop="1">
      <c r="B347" s="12"/>
      <c r="C347" s="135" t="s">
        <v>2</v>
      </c>
      <c r="D347" s="136"/>
      <c r="E347" s="136"/>
      <c r="F347" s="137"/>
    </row>
    <row r="348" spans="1:14" ht="25.5" customHeight="1">
      <c r="B348" s="19"/>
      <c r="C348" s="147" t="s">
        <v>40</v>
      </c>
      <c r="D348" s="139"/>
      <c r="E348" s="138" t="s">
        <v>13</v>
      </c>
      <c r="F348" s="140"/>
    </row>
    <row r="349" spans="1:14" ht="15.75" thickBot="1">
      <c r="B349" s="20"/>
      <c r="C349" s="61" t="s">
        <v>6</v>
      </c>
      <c r="D349" s="10" t="s">
        <v>3</v>
      </c>
      <c r="E349" s="10" t="s">
        <v>6</v>
      </c>
      <c r="F349" s="11" t="s">
        <v>3</v>
      </c>
    </row>
    <row r="350" spans="1:14" ht="15.75" thickTop="1">
      <c r="B350" s="65" t="s">
        <v>150</v>
      </c>
      <c r="C350" s="91">
        <v>54</v>
      </c>
      <c r="D350" s="39">
        <f>C350/ETSEIB!$G$12</f>
        <v>0.1641337386018237</v>
      </c>
      <c r="E350" s="40">
        <v>54</v>
      </c>
      <c r="F350" s="41">
        <f>E350/ETSEIB!$G$12</f>
        <v>0.1641337386018237</v>
      </c>
    </row>
    <row r="351" spans="1:14">
      <c r="B351" s="64" t="s">
        <v>151</v>
      </c>
      <c r="C351" s="92">
        <v>19</v>
      </c>
      <c r="D351" s="42">
        <f>C351/ETSEIB!$G$12</f>
        <v>5.7750759878419454E-2</v>
      </c>
      <c r="E351" s="43">
        <v>19</v>
      </c>
      <c r="F351" s="44">
        <f>E351/ETSEIB!$G$12</f>
        <v>5.7750759878419454E-2</v>
      </c>
    </row>
    <row r="352" spans="1:14" s="63" customFormat="1" ht="15" customHeight="1" thickBot="1">
      <c r="A352" s="93"/>
      <c r="B352" s="66" t="s">
        <v>152</v>
      </c>
      <c r="C352" s="94">
        <v>33</v>
      </c>
      <c r="D352" s="45">
        <f>C352/ETSEIB!$G$12</f>
        <v>0.10030395136778116</v>
      </c>
      <c r="E352" s="46">
        <v>33</v>
      </c>
      <c r="F352" s="47">
        <f>E352/ETSEIB!$G$12</f>
        <v>0.10030395136778116</v>
      </c>
      <c r="G352" s="38"/>
      <c r="H352" s="38"/>
      <c r="I352" s="38"/>
      <c r="J352" s="38"/>
      <c r="K352"/>
      <c r="L352"/>
    </row>
    <row r="353" spans="2:12" ht="15.75" thickTop="1"/>
    <row r="354" spans="2:12" ht="26.25" customHeight="1">
      <c r="B354" s="148" t="s">
        <v>265</v>
      </c>
      <c r="C354" s="148"/>
      <c r="D354" s="148"/>
      <c r="E354" s="148"/>
      <c r="F354" s="148"/>
      <c r="G354" s="95"/>
      <c r="H354" s="95"/>
      <c r="I354" s="95"/>
      <c r="J354" s="95"/>
      <c r="K354" s="95"/>
      <c r="L354" s="95"/>
    </row>
    <row r="355" spans="2:12" ht="15.75" thickBot="1"/>
    <row r="356" spans="2:12" ht="15.75" thickTop="1">
      <c r="B356" s="96"/>
      <c r="C356" s="135" t="s">
        <v>2</v>
      </c>
      <c r="D356" s="136"/>
      <c r="E356" s="136"/>
      <c r="F356" s="137"/>
      <c r="I356" s="99"/>
      <c r="J356" s="99"/>
      <c r="K356" s="95"/>
    </row>
    <row r="357" spans="2:12" ht="27" customHeight="1">
      <c r="B357" s="97"/>
      <c r="C357" s="147" t="s">
        <v>40</v>
      </c>
      <c r="D357" s="139"/>
      <c r="E357" s="138" t="s">
        <v>13</v>
      </c>
      <c r="F357" s="140"/>
    </row>
    <row r="358" spans="2:12" ht="16.5" customHeight="1" thickBot="1">
      <c r="B358" s="98"/>
      <c r="C358" s="10" t="s">
        <v>6</v>
      </c>
      <c r="D358" s="10" t="s">
        <v>3</v>
      </c>
      <c r="E358" s="10" t="s">
        <v>6</v>
      </c>
      <c r="F358" s="11" t="s">
        <v>3</v>
      </c>
    </row>
    <row r="359" spans="2:12" ht="15.75" thickTop="1">
      <c r="B359" s="65" t="s">
        <v>33</v>
      </c>
      <c r="C359" s="57">
        <v>291</v>
      </c>
      <c r="D359" s="39">
        <f>C359/ETSEIB!$G$13</f>
        <v>0.88449848024316113</v>
      </c>
      <c r="E359" s="40">
        <v>291</v>
      </c>
      <c r="F359" s="41">
        <f>E359/ETSEIB!$G$13</f>
        <v>0.88449848024316113</v>
      </c>
    </row>
    <row r="360" spans="2:12">
      <c r="B360" s="64" t="s">
        <v>34</v>
      </c>
      <c r="C360" s="56">
        <v>7</v>
      </c>
      <c r="D360" s="42">
        <f>C360/ETSEIB!$G$13</f>
        <v>2.1276595744680851E-2</v>
      </c>
      <c r="E360" s="43">
        <v>7</v>
      </c>
      <c r="F360" s="44">
        <f>E360/ETSEIB!$G$13</f>
        <v>2.1276595744680851E-2</v>
      </c>
    </row>
    <row r="361" spans="2:12" ht="15.75" thickBot="1">
      <c r="B361" s="66" t="s">
        <v>266</v>
      </c>
      <c r="C361" s="58">
        <f>G13-C360-C359</f>
        <v>31</v>
      </c>
      <c r="D361" s="45">
        <f>C361/ETSEIB!$G$13</f>
        <v>9.4224924012158054E-2</v>
      </c>
      <c r="E361" s="46">
        <v>31</v>
      </c>
      <c r="F361" s="47">
        <f>E361/ETSEIB!$G$13</f>
        <v>9.4224924012158054E-2</v>
      </c>
    </row>
    <row r="362" spans="2:12" ht="15.75" thickTop="1"/>
    <row r="363" spans="2:12" ht="39" customHeight="1">
      <c r="B363" s="148" t="s">
        <v>267</v>
      </c>
      <c r="C363" s="148"/>
      <c r="D363" s="148"/>
      <c r="E363" s="148"/>
      <c r="F363" s="148"/>
      <c r="G363" s="95"/>
      <c r="H363" s="95"/>
      <c r="I363" s="95"/>
      <c r="J363" s="95"/>
      <c r="K363" s="95"/>
      <c r="L363" s="95"/>
    </row>
    <row r="364" spans="2:12" ht="15.75" thickBot="1"/>
    <row r="365" spans="2:12" ht="15.75" thickTop="1">
      <c r="B365" s="96"/>
      <c r="C365" s="135" t="s">
        <v>2</v>
      </c>
      <c r="D365" s="136"/>
      <c r="E365" s="136"/>
      <c r="F365" s="137"/>
      <c r="I365" s="99"/>
      <c r="J365" s="99"/>
      <c r="K365" s="95"/>
    </row>
    <row r="366" spans="2:12" ht="25.5" customHeight="1">
      <c r="B366" s="97"/>
      <c r="C366" s="147" t="s">
        <v>40</v>
      </c>
      <c r="D366" s="139"/>
      <c r="E366" s="138" t="s">
        <v>13</v>
      </c>
      <c r="F366" s="140"/>
    </row>
    <row r="367" spans="2:12" ht="15.75" thickBot="1">
      <c r="B367" s="98"/>
      <c r="C367" s="10" t="s">
        <v>6</v>
      </c>
      <c r="D367" s="10" t="s">
        <v>3</v>
      </c>
      <c r="E367" s="10" t="s">
        <v>6</v>
      </c>
      <c r="F367" s="11" t="s">
        <v>3</v>
      </c>
    </row>
    <row r="368" spans="2:12" ht="15.75" thickTop="1">
      <c r="B368" s="65" t="s">
        <v>33</v>
      </c>
      <c r="C368" s="57">
        <v>297</v>
      </c>
      <c r="D368" s="39">
        <f>C368/ETSEIB!$G$13</f>
        <v>0.90273556231003038</v>
      </c>
      <c r="E368" s="40">
        <v>297</v>
      </c>
      <c r="F368" s="41">
        <f>E368/ETSEIB!$G$13</f>
        <v>0.90273556231003038</v>
      </c>
    </row>
    <row r="369" spans="2:21">
      <c r="B369" s="64" t="s">
        <v>34</v>
      </c>
      <c r="C369" s="56">
        <v>4</v>
      </c>
      <c r="D369" s="42">
        <f>C369/ETSEIB!$G$13</f>
        <v>1.2158054711246201E-2</v>
      </c>
      <c r="E369" s="43">
        <v>4</v>
      </c>
      <c r="F369" s="44">
        <f>E369/ETSEIB!$G$13</f>
        <v>1.2158054711246201E-2</v>
      </c>
    </row>
    <row r="370" spans="2:21" ht="15.75" thickBot="1">
      <c r="B370" s="66" t="s">
        <v>266</v>
      </c>
      <c r="C370" s="58">
        <f>G13-C369-C368</f>
        <v>28</v>
      </c>
      <c r="D370" s="45">
        <f>C370/ETSEIB!$G$13</f>
        <v>8.5106382978723402E-2</v>
      </c>
      <c r="E370" s="46">
        <v>28</v>
      </c>
      <c r="F370" s="47">
        <f>E370/ETSEIB!$G$13</f>
        <v>8.5106382978723402E-2</v>
      </c>
    </row>
    <row r="371" spans="2:21" ht="15.75" thickTop="1"/>
    <row r="374" spans="2:21">
      <c r="M374" s="38"/>
      <c r="N374" s="38"/>
      <c r="O374" s="38"/>
      <c r="P374" s="38"/>
      <c r="Q374" s="38"/>
      <c r="R374" s="38"/>
      <c r="S374" s="38"/>
      <c r="T374" s="38"/>
      <c r="U374" s="38"/>
    </row>
    <row r="375" spans="2:21">
      <c r="M375" s="38"/>
      <c r="N375" s="38"/>
      <c r="O375" s="38"/>
      <c r="P375" s="38"/>
      <c r="Q375" s="38"/>
      <c r="R375" s="38"/>
      <c r="S375" s="38"/>
      <c r="T375" s="38"/>
      <c r="U375" s="38"/>
    </row>
    <row r="376" spans="2:21">
      <c r="M376" s="38"/>
      <c r="N376" s="38"/>
      <c r="O376" s="38"/>
      <c r="P376" s="38"/>
      <c r="Q376" s="38"/>
      <c r="R376" s="38"/>
      <c r="S376" s="38"/>
      <c r="T376" s="38"/>
      <c r="U376" s="38"/>
    </row>
    <row r="377" spans="2:21">
      <c r="M377" s="38"/>
      <c r="N377" s="38"/>
      <c r="O377" s="38"/>
      <c r="P377" s="38"/>
      <c r="Q377" s="38"/>
      <c r="R377" s="38"/>
      <c r="S377" s="38"/>
      <c r="T377" s="38"/>
      <c r="U377" s="38"/>
    </row>
    <row r="378" spans="2:21">
      <c r="M378" s="38"/>
      <c r="N378" s="38"/>
      <c r="O378" s="38"/>
      <c r="P378" s="38"/>
      <c r="Q378" s="38"/>
      <c r="R378" s="38"/>
      <c r="S378" s="38"/>
      <c r="T378" s="38"/>
      <c r="U378" s="38"/>
    </row>
    <row r="379" spans="2:21">
      <c r="M379" s="38"/>
      <c r="N379" s="38"/>
      <c r="O379" s="38"/>
      <c r="P379" s="38"/>
      <c r="Q379" s="38"/>
      <c r="R379" s="38"/>
      <c r="S379" s="38"/>
      <c r="T379" s="38"/>
      <c r="U379" s="38"/>
    </row>
    <row r="380" spans="2:21">
      <c r="M380" s="38"/>
      <c r="N380" s="38"/>
      <c r="O380" s="38"/>
      <c r="P380" s="38"/>
      <c r="Q380" s="38"/>
      <c r="R380" s="38"/>
      <c r="S380" s="38"/>
      <c r="T380" s="38"/>
      <c r="U380" s="38"/>
    </row>
    <row r="381" spans="2:21">
      <c r="M381" s="38"/>
      <c r="N381" s="38"/>
      <c r="O381" s="38"/>
      <c r="P381" s="38"/>
      <c r="Q381" s="38"/>
      <c r="R381" s="38"/>
      <c r="S381" s="38"/>
      <c r="T381" s="38"/>
      <c r="U381" s="38"/>
    </row>
    <row r="382" spans="2:21" ht="26.25" customHeight="1"/>
  </sheetData>
  <mergeCells count="84">
    <mergeCell ref="E357:F357"/>
    <mergeCell ref="C357:D357"/>
    <mergeCell ref="C356:F356"/>
    <mergeCell ref="C339:D339"/>
    <mergeCell ref="C332:D332"/>
    <mergeCell ref="E332:F332"/>
    <mergeCell ref="C338:F338"/>
    <mergeCell ref="B304:B307"/>
    <mergeCell ref="E348:F348"/>
    <mergeCell ref="E316:F316"/>
    <mergeCell ref="C324:F324"/>
    <mergeCell ref="C325:D325"/>
    <mergeCell ref="E325:F325"/>
    <mergeCell ref="C331:F331"/>
    <mergeCell ref="B292:B295"/>
    <mergeCell ref="B296:B299"/>
    <mergeCell ref="B300:B303"/>
    <mergeCell ref="C366:D366"/>
    <mergeCell ref="E366:F366"/>
    <mergeCell ref="E339:F339"/>
    <mergeCell ref="C347:F347"/>
    <mergeCell ref="C348:D348"/>
    <mergeCell ref="C365:F365"/>
    <mergeCell ref="B308:B311"/>
    <mergeCell ref="B345:F345"/>
    <mergeCell ref="B322:F322"/>
    <mergeCell ref="B354:F354"/>
    <mergeCell ref="B363:F363"/>
    <mergeCell ref="C316:D316"/>
    <mergeCell ref="C315:F315"/>
    <mergeCell ref="B15:J15"/>
    <mergeCell ref="B16:B18"/>
    <mergeCell ref="C16:J16"/>
    <mergeCell ref="C17:D17"/>
    <mergeCell ref="E17:F17"/>
    <mergeCell ref="G17:H17"/>
    <mergeCell ref="I17:J17"/>
    <mergeCell ref="B2:O2"/>
    <mergeCell ref="D4:L4"/>
    <mergeCell ref="B8:H8"/>
    <mergeCell ref="B9:B11"/>
    <mergeCell ref="C9:H9"/>
    <mergeCell ref="C10:D10"/>
    <mergeCell ref="E10:F10"/>
    <mergeCell ref="G10:H10"/>
    <mergeCell ref="B22:F22"/>
    <mergeCell ref="L19:P19"/>
    <mergeCell ref="B287:J287"/>
    <mergeCell ref="B23:B24"/>
    <mergeCell ref="C23:D23"/>
    <mergeCell ref="E23:F23"/>
    <mergeCell ref="C248:F248"/>
    <mergeCell ref="B201:G201"/>
    <mergeCell ref="C204:D204"/>
    <mergeCell ref="E204:F204"/>
    <mergeCell ref="C203:F203"/>
    <mergeCell ref="C243:D243"/>
    <mergeCell ref="E243:F243"/>
    <mergeCell ref="B240:J240"/>
    <mergeCell ref="C227:D227"/>
    <mergeCell ref="C242:F242"/>
    <mergeCell ref="B289:C291"/>
    <mergeCell ref="D290:E290"/>
    <mergeCell ref="F290:G290"/>
    <mergeCell ref="B261:J261"/>
    <mergeCell ref="B276:J276"/>
    <mergeCell ref="C279:D279"/>
    <mergeCell ref="E279:F279"/>
    <mergeCell ref="C264:D264"/>
    <mergeCell ref="E264:F264"/>
    <mergeCell ref="C249:D249"/>
    <mergeCell ref="E249:F249"/>
    <mergeCell ref="C263:F263"/>
    <mergeCell ref="C278:F278"/>
    <mergeCell ref="D289:G289"/>
    <mergeCell ref="B213:G213"/>
    <mergeCell ref="H213:J213"/>
    <mergeCell ref="B224:J224"/>
    <mergeCell ref="B238:J238"/>
    <mergeCell ref="C215:F215"/>
    <mergeCell ref="C226:F226"/>
    <mergeCell ref="C216:D216"/>
    <mergeCell ref="E216:F216"/>
    <mergeCell ref="E227:F2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0"/>
  <sheetViews>
    <sheetView showGridLines="0" topLeftCell="A196" workbookViewId="0">
      <selection activeCell="L175" sqref="L175"/>
    </sheetView>
  </sheetViews>
  <sheetFormatPr defaultRowHeight="15"/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9.5" customHeight="1">
      <c r="A2" s="2"/>
      <c r="B2" s="155" t="s">
        <v>269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1.5" customHeight="1">
      <c r="A4" s="2"/>
      <c r="B4" s="2"/>
      <c r="C4" s="2"/>
      <c r="D4" s="156" t="s">
        <v>38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8"/>
    </row>
    <row r="5" spans="1:17" ht="15" customHeight="1"/>
    <row r="6" spans="1:17" ht="15" customHeight="1"/>
    <row r="7" spans="1:17" ht="15" customHeight="1"/>
    <row r="8" spans="1:17" ht="15" customHeight="1"/>
    <row r="9" spans="1:17" ht="15" customHeight="1"/>
    <row r="10" spans="1:17" ht="15" customHeight="1"/>
    <row r="11" spans="1:17" ht="15" customHeight="1"/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8:13" ht="15" customHeight="1"/>
    <row r="130" spans="8:13" ht="15" customHeight="1"/>
    <row r="131" spans="8:13" ht="15" customHeight="1"/>
    <row r="132" spans="8:13" ht="15" customHeight="1"/>
    <row r="133" spans="8:13" ht="15" customHeight="1"/>
    <row r="134" spans="8:13" ht="15" customHeight="1">
      <c r="H134" s="15"/>
      <c r="I134" s="15"/>
      <c r="J134" s="15"/>
      <c r="K134" s="15"/>
      <c r="L134" s="15"/>
      <c r="M134" s="15"/>
    </row>
    <row r="135" spans="8:13" ht="15" customHeight="1">
      <c r="H135" s="15"/>
      <c r="I135" s="15"/>
      <c r="J135" s="15" t="s">
        <v>2</v>
      </c>
      <c r="K135" s="15"/>
      <c r="L135" s="15"/>
      <c r="M135" s="15"/>
    </row>
    <row r="136" spans="8:13" ht="15" customHeight="1">
      <c r="H136" s="15"/>
      <c r="I136" s="15"/>
      <c r="J136" s="15"/>
      <c r="K136" s="15"/>
      <c r="L136" s="15"/>
      <c r="M136" s="15"/>
    </row>
    <row r="137" spans="8:13" ht="15" customHeight="1">
      <c r="H137" s="15"/>
      <c r="I137" s="15"/>
      <c r="J137" s="15" t="s">
        <v>39</v>
      </c>
      <c r="K137" s="15" t="s">
        <v>40</v>
      </c>
      <c r="L137" s="15" t="s">
        <v>41</v>
      </c>
      <c r="M137" s="15"/>
    </row>
    <row r="138" spans="8:13" ht="15" customHeight="1">
      <c r="H138" s="171"/>
      <c r="I138" s="16" t="s">
        <v>52</v>
      </c>
      <c r="J138" s="17">
        <v>0.125</v>
      </c>
      <c r="K138" s="17">
        <v>0.13069908814589665</v>
      </c>
      <c r="L138" s="17">
        <v>6.25E-2</v>
      </c>
      <c r="M138" s="15"/>
    </row>
    <row r="139" spans="8:13" ht="15" customHeight="1">
      <c r="H139" s="171"/>
      <c r="I139" s="16" t="s">
        <v>31</v>
      </c>
      <c r="J139" s="17">
        <v>6.8750000000000006E-2</v>
      </c>
      <c r="K139" s="17">
        <v>0.35258358662613981</v>
      </c>
      <c r="L139" s="17">
        <v>0.15</v>
      </c>
      <c r="M139" s="15"/>
    </row>
    <row r="140" spans="8:13" ht="15" customHeight="1">
      <c r="H140" s="171" t="s">
        <v>51</v>
      </c>
      <c r="I140" s="16" t="s">
        <v>22</v>
      </c>
      <c r="J140" s="17">
        <v>6.8965517241379309E-2</v>
      </c>
      <c r="K140" s="17">
        <v>0.19452887537993921</v>
      </c>
      <c r="L140" s="17">
        <v>0.11494252873563218</v>
      </c>
      <c r="M140" s="15"/>
    </row>
    <row r="141" spans="8:13" ht="15" customHeight="1">
      <c r="H141" s="171"/>
      <c r="I141" s="16" t="s">
        <v>37</v>
      </c>
      <c r="J141" s="17">
        <v>6.9892473118279563E-2</v>
      </c>
      <c r="K141" s="17">
        <v>0.38297872340425532</v>
      </c>
      <c r="L141" s="17">
        <v>0.16129032258064516</v>
      </c>
      <c r="M141" s="15"/>
    </row>
    <row r="142" spans="8:13" ht="15" customHeight="1">
      <c r="H142" s="171"/>
      <c r="I142" s="16" t="s">
        <v>23</v>
      </c>
      <c r="J142" s="17">
        <v>5.6179775280898882E-2</v>
      </c>
      <c r="K142" s="17">
        <v>0.12158054711246201</v>
      </c>
      <c r="L142" s="17">
        <v>0.16853932584269665</v>
      </c>
      <c r="M142" s="15"/>
    </row>
    <row r="143" spans="8:13" ht="15" customHeight="1">
      <c r="H143" s="171"/>
      <c r="I143" s="16" t="s">
        <v>145</v>
      </c>
      <c r="J143" s="17">
        <v>8.8235294117647065E-2</v>
      </c>
      <c r="K143" s="17">
        <v>0.37082066869300911</v>
      </c>
      <c r="L143" s="17">
        <v>0.17647058823529413</v>
      </c>
      <c r="M143" s="15"/>
    </row>
    <row r="144" spans="8:13" ht="15" customHeight="1">
      <c r="H144" s="171"/>
      <c r="I144" s="16" t="s">
        <v>10</v>
      </c>
      <c r="J144" s="17">
        <v>0.1851851851851852</v>
      </c>
      <c r="K144" s="17">
        <v>6.3829787234042548E-2</v>
      </c>
      <c r="L144" s="17">
        <v>0.29629629629629628</v>
      </c>
      <c r="M144" s="15"/>
    </row>
    <row r="145" spans="8:15" ht="15" customHeight="1">
      <c r="H145" s="171"/>
      <c r="I145" s="16" t="s">
        <v>5</v>
      </c>
      <c r="J145" s="17">
        <v>0.16666666666666669</v>
      </c>
      <c r="K145" s="17">
        <v>3.64741641337386E-2</v>
      </c>
      <c r="L145" s="17">
        <v>0.16666666666666669</v>
      </c>
      <c r="M145" s="15"/>
    </row>
    <row r="146" spans="8:15" ht="15" customHeight="1">
      <c r="H146" s="15"/>
      <c r="I146" s="15"/>
      <c r="J146" s="15"/>
      <c r="K146" s="15"/>
      <c r="L146" s="15"/>
      <c r="M146" s="15"/>
    </row>
    <row r="147" spans="8:15" ht="15" customHeight="1">
      <c r="H147" s="21"/>
      <c r="I147" s="21"/>
      <c r="J147" s="21"/>
      <c r="K147" s="21"/>
      <c r="L147" s="21"/>
    </row>
    <row r="148" spans="8:15" ht="15" customHeight="1">
      <c r="H148" s="21"/>
      <c r="I148" s="21"/>
      <c r="J148" s="21"/>
      <c r="K148" s="21"/>
      <c r="L148" s="21"/>
    </row>
    <row r="149" spans="8:15" ht="15" customHeight="1"/>
    <row r="150" spans="8:15" ht="15" customHeight="1"/>
    <row r="151" spans="8:15" ht="15" customHeight="1">
      <c r="J151" s="15"/>
      <c r="K151" s="15"/>
      <c r="L151" s="15"/>
      <c r="M151" s="15"/>
      <c r="N151" s="15"/>
      <c r="O151" s="15"/>
    </row>
    <row r="152" spans="8:15" ht="15" customHeight="1">
      <c r="J152" s="15"/>
      <c r="K152" s="15"/>
      <c r="L152" s="15"/>
      <c r="M152" s="15"/>
      <c r="N152" s="15"/>
      <c r="O152" s="15"/>
    </row>
    <row r="153" spans="8:15" ht="15" customHeight="1"/>
    <row r="154" spans="8:15" ht="15" customHeight="1">
      <c r="I154" s="21"/>
    </row>
    <row r="155" spans="8:15" ht="15" customHeight="1">
      <c r="I155" s="21"/>
    </row>
    <row r="156" spans="8:15" ht="15" customHeight="1">
      <c r="I156" s="21"/>
    </row>
    <row r="157" spans="8:15" ht="15" customHeight="1">
      <c r="I157" s="21"/>
    </row>
    <row r="158" spans="8:15" ht="15" customHeight="1">
      <c r="I158" s="21"/>
    </row>
    <row r="159" spans="8:15" ht="15" customHeight="1">
      <c r="I159" s="21"/>
    </row>
    <row r="160" spans="8:15" ht="15" customHeight="1">
      <c r="I160" s="21"/>
    </row>
    <row r="161" spans="9:14" ht="15" customHeight="1">
      <c r="I161" s="21"/>
    </row>
    <row r="162" spans="9:14" ht="15" customHeight="1">
      <c r="I162" s="21"/>
    </row>
    <row r="163" spans="9:14" ht="15" customHeight="1">
      <c r="I163" s="21"/>
    </row>
    <row r="164" spans="9:14" ht="15" customHeight="1">
      <c r="I164" s="21"/>
    </row>
    <row r="165" spans="9:14" ht="15" customHeight="1">
      <c r="I165" s="21"/>
    </row>
    <row r="166" spans="9:14" ht="15" customHeight="1">
      <c r="I166" s="21"/>
    </row>
    <row r="167" spans="9:14" ht="15" customHeight="1">
      <c r="I167" s="21"/>
    </row>
    <row r="168" spans="9:14" ht="15" customHeight="1">
      <c r="I168" s="21"/>
      <c r="J168" s="21"/>
      <c r="K168" s="21"/>
      <c r="L168" s="21"/>
      <c r="M168" s="21"/>
      <c r="N168" s="21"/>
    </row>
    <row r="169" spans="9:14" ht="15" customHeight="1">
      <c r="I169" s="21"/>
      <c r="J169" s="21"/>
      <c r="K169" s="21"/>
      <c r="L169" s="21"/>
      <c r="M169" s="21"/>
      <c r="N169" s="21"/>
    </row>
    <row r="170" spans="9:14" ht="15" customHeight="1">
      <c r="I170" s="21"/>
      <c r="J170" s="21"/>
      <c r="K170" s="21"/>
      <c r="L170" s="21"/>
      <c r="M170" s="21"/>
      <c r="N170" s="21"/>
    </row>
    <row r="171" spans="9:14" ht="15" customHeight="1"/>
    <row r="172" spans="9:14" ht="15" customHeight="1"/>
    <row r="173" spans="9:14" ht="15" customHeight="1"/>
    <row r="174" spans="9:14" ht="15" customHeight="1"/>
    <row r="175" spans="9:14" ht="15" customHeight="1"/>
    <row r="176" spans="9:1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spans="3:6" ht="15" customHeight="1"/>
    <row r="274" spans="3:6" ht="15" customHeight="1"/>
    <row r="275" spans="3:6" ht="15" customHeight="1"/>
    <row r="276" spans="3:6" ht="15" customHeight="1"/>
    <row r="277" spans="3:6" ht="15" customHeight="1"/>
    <row r="278" spans="3:6" ht="15" customHeight="1"/>
    <row r="279" spans="3:6" ht="15" customHeight="1"/>
    <row r="280" spans="3:6" ht="15" customHeight="1"/>
    <row r="281" spans="3:6" ht="15" customHeight="1"/>
    <row r="282" spans="3:6" ht="15" customHeight="1"/>
    <row r="283" spans="3:6" ht="15" customHeight="1"/>
    <row r="284" spans="3:6" ht="15" customHeight="1"/>
    <row r="285" spans="3:6" ht="15" customHeight="1">
      <c r="C285" s="21"/>
      <c r="D285" s="21" t="s">
        <v>148</v>
      </c>
      <c r="E285" s="21" t="s">
        <v>42</v>
      </c>
      <c r="F285" s="21" t="s">
        <v>263</v>
      </c>
    </row>
    <row r="286" spans="3:6" ht="15" customHeight="1">
      <c r="C286" s="21" t="s">
        <v>45</v>
      </c>
      <c r="D286" s="133">
        <v>0.28712871287128711</v>
      </c>
      <c r="E286" s="133">
        <v>0.60396039603960394</v>
      </c>
      <c r="F286" s="133">
        <v>0.10891089108910891</v>
      </c>
    </row>
    <row r="287" spans="3:6" ht="15" customHeight="1">
      <c r="C287" s="21" t="s">
        <v>149</v>
      </c>
      <c r="D287" s="133">
        <v>0.24</v>
      </c>
      <c r="E287" s="133">
        <v>0.36</v>
      </c>
      <c r="F287" s="133">
        <v>0.4</v>
      </c>
    </row>
    <row r="288" spans="3:6" ht="15" customHeight="1">
      <c r="C288" s="21" t="s">
        <v>43</v>
      </c>
      <c r="D288" s="133">
        <v>0.27586206896551724</v>
      </c>
      <c r="E288" s="133">
        <v>0.37931034482758619</v>
      </c>
      <c r="F288" s="133">
        <v>0.34482758620689657</v>
      </c>
    </row>
    <row r="289" spans="3:6" ht="15" customHeight="1">
      <c r="C289" s="21" t="s">
        <v>44</v>
      </c>
      <c r="D289" s="133">
        <v>0.18260869565217391</v>
      </c>
      <c r="E289" s="133">
        <v>0.62608695652173918</v>
      </c>
      <c r="F289" s="133">
        <v>0.19130434782608696</v>
      </c>
    </row>
    <row r="290" spans="3:6" ht="15" customHeight="1">
      <c r="C290" s="21" t="s">
        <v>275</v>
      </c>
      <c r="D290" s="133">
        <v>0.23333333333333334</v>
      </c>
      <c r="E290" s="133">
        <v>0.53333333333333333</v>
      </c>
      <c r="F290" s="133">
        <v>0.23333333333333334</v>
      </c>
    </row>
    <row r="291" spans="3:6" ht="15" customHeight="1"/>
    <row r="292" spans="3:6" ht="15" customHeight="1"/>
    <row r="293" spans="3:6" ht="15" customHeight="1"/>
    <row r="294" spans="3:6" ht="15" customHeight="1"/>
    <row r="295" spans="3:6" ht="15" customHeight="1"/>
    <row r="296" spans="3:6" ht="15" customHeight="1"/>
    <row r="297" spans="3:6" ht="15" customHeight="1"/>
    <row r="298" spans="3:6" ht="15" customHeight="1"/>
    <row r="299" spans="3:6" ht="15" customHeight="1"/>
    <row r="300" spans="3:6" ht="15" customHeight="1"/>
    <row r="301" spans="3:6" ht="15" customHeight="1"/>
    <row r="302" spans="3:6" ht="15" customHeight="1"/>
    <row r="303" spans="3:6" ht="15" customHeight="1"/>
    <row r="304" spans="3:6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</sheetData>
  <mergeCells count="4">
    <mergeCell ref="H140:H145"/>
    <mergeCell ref="H138:H139"/>
    <mergeCell ref="B2:Q2"/>
    <mergeCell ref="D4:P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showGridLines="0" zoomScaleNormal="100" workbookViewId="0">
      <pane ySplit="4" topLeftCell="A278" activePane="bottomLeft" state="frozen"/>
      <selection pane="bottomLeft" activeCell="A2" sqref="A2"/>
    </sheetView>
  </sheetViews>
  <sheetFormatPr defaultRowHeight="15"/>
  <cols>
    <col min="27" max="28" width="9.28515625" bestFit="1" customWidth="1"/>
    <col min="29" max="29" width="10.140625" bestFit="1" customWidth="1"/>
    <col min="30" max="34" width="9.28515625" bestFit="1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 customHeight="1">
      <c r="A2" s="2"/>
      <c r="B2" s="173" t="s">
        <v>24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>
      <c r="A4" s="156" t="s">
        <v>156</v>
      </c>
      <c r="B4" s="156"/>
      <c r="C4" s="156"/>
      <c r="D4" s="156"/>
      <c r="E4" s="156"/>
      <c r="F4" s="156"/>
      <c r="G4" s="156"/>
      <c r="H4" s="156"/>
      <c r="I4" s="156"/>
      <c r="J4" s="2"/>
      <c r="K4" s="156" t="s">
        <v>268</v>
      </c>
      <c r="L4" s="156"/>
      <c r="M4" s="156"/>
      <c r="N4" s="156"/>
      <c r="O4" s="156"/>
      <c r="P4" s="156"/>
      <c r="Q4" s="156"/>
      <c r="R4" s="156"/>
      <c r="S4" s="156"/>
    </row>
    <row r="150" spans="23:36"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23:36"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23:36">
      <c r="W152" s="24"/>
      <c r="X152" s="21"/>
      <c r="Y152" s="21"/>
      <c r="Z152" s="21"/>
      <c r="AA152" s="21"/>
      <c r="AB152" s="21"/>
      <c r="AC152" s="21"/>
      <c r="AD152" s="21"/>
      <c r="AE152" s="24"/>
      <c r="AF152" s="24"/>
      <c r="AG152" s="24"/>
      <c r="AH152" s="24"/>
      <c r="AI152" s="24"/>
      <c r="AJ152" s="24"/>
    </row>
    <row r="153" spans="23:36">
      <c r="W153" s="24"/>
      <c r="X153" s="21"/>
      <c r="Y153" s="21"/>
      <c r="Z153" s="21"/>
      <c r="AA153" s="21"/>
      <c r="AB153" s="21"/>
      <c r="AC153" s="21"/>
      <c r="AD153" s="21"/>
      <c r="AE153" s="24"/>
      <c r="AF153" s="24"/>
      <c r="AG153" s="24"/>
      <c r="AH153" s="24"/>
      <c r="AI153" s="24"/>
      <c r="AJ153" s="24"/>
    </row>
    <row r="154" spans="23:36">
      <c r="W154" s="24"/>
      <c r="X154" s="21"/>
      <c r="Y154" s="23"/>
      <c r="Z154" s="21"/>
      <c r="AA154" s="21"/>
      <c r="AB154" s="21"/>
      <c r="AC154" s="21"/>
      <c r="AD154" s="21"/>
      <c r="AE154" s="24"/>
      <c r="AF154" s="24"/>
      <c r="AG154" s="24"/>
    </row>
    <row r="155" spans="23:36">
      <c r="W155" s="24"/>
      <c r="X155" s="21"/>
      <c r="Y155" s="23"/>
      <c r="Z155" s="21"/>
      <c r="AA155" s="22" t="s">
        <v>39</v>
      </c>
      <c r="AB155" s="22" t="s">
        <v>40</v>
      </c>
      <c r="AC155" s="21" t="s">
        <v>41</v>
      </c>
      <c r="AD155" s="21"/>
      <c r="AE155" s="24"/>
      <c r="AF155" s="24"/>
    </row>
    <row r="156" spans="23:36">
      <c r="X156" s="21"/>
      <c r="Y156" s="172"/>
      <c r="Z156" s="21" t="s">
        <v>157</v>
      </c>
      <c r="AA156" s="22">
        <v>0.80800000000000005</v>
      </c>
      <c r="AB156" s="22">
        <v>0.81699999999999995</v>
      </c>
      <c r="AC156" s="22">
        <v>0.872</v>
      </c>
      <c r="AD156" s="22"/>
      <c r="AE156" s="24"/>
      <c r="AF156" s="24"/>
    </row>
    <row r="157" spans="23:36">
      <c r="X157" s="21"/>
      <c r="Y157" s="172"/>
      <c r="Z157" s="21" t="s">
        <v>158</v>
      </c>
      <c r="AA157" s="22">
        <v>7.6999999999999999E-2</v>
      </c>
      <c r="AB157" s="22">
        <v>1.4999999999999999E-2</v>
      </c>
      <c r="AC157" s="22">
        <v>0</v>
      </c>
      <c r="AD157" s="22"/>
      <c r="AE157" s="24"/>
      <c r="AF157" s="24"/>
    </row>
    <row r="158" spans="23:36">
      <c r="X158" s="21"/>
      <c r="Y158" s="172" t="s">
        <v>159</v>
      </c>
      <c r="Z158" s="21" t="s">
        <v>31</v>
      </c>
      <c r="AA158" s="22">
        <v>0.26900000000000002</v>
      </c>
      <c r="AB158" s="22">
        <v>0.26700000000000002</v>
      </c>
      <c r="AC158" s="22">
        <v>0.25600000000000001</v>
      </c>
      <c r="AD158" s="22"/>
      <c r="AE158" s="24"/>
      <c r="AF158" s="24"/>
    </row>
    <row r="159" spans="23:36">
      <c r="X159" s="21"/>
      <c r="Y159" s="172"/>
      <c r="Z159" s="21" t="s">
        <v>160</v>
      </c>
      <c r="AA159" s="22">
        <v>0.115</v>
      </c>
      <c r="AB159" s="22">
        <v>4.5999999999999999E-2</v>
      </c>
      <c r="AC159" s="22">
        <v>0</v>
      </c>
      <c r="AD159" s="22"/>
      <c r="AE159" s="24"/>
      <c r="AF159" s="24"/>
    </row>
    <row r="160" spans="23:36">
      <c r="X160" s="21"/>
      <c r="Y160" s="172"/>
      <c r="Z160" s="21" t="s">
        <v>161</v>
      </c>
      <c r="AA160" s="22">
        <v>0.23100000000000001</v>
      </c>
      <c r="AB160" s="22">
        <v>0.115</v>
      </c>
      <c r="AC160" s="22">
        <v>0.17899999999999999</v>
      </c>
      <c r="AD160" s="22"/>
      <c r="AE160" s="24"/>
      <c r="AF160" s="24"/>
    </row>
    <row r="161" spans="23:36">
      <c r="X161" s="21"/>
      <c r="Y161" s="172"/>
      <c r="Z161" s="21" t="s">
        <v>162</v>
      </c>
      <c r="AA161" s="22">
        <v>0.154</v>
      </c>
      <c r="AB161" s="22">
        <v>5.2999999999999999E-2</v>
      </c>
      <c r="AC161" s="22">
        <v>0.10299999999999999</v>
      </c>
      <c r="AD161" s="22"/>
      <c r="AE161" s="24"/>
      <c r="AF161" s="24"/>
    </row>
    <row r="162" spans="23:36">
      <c r="X162" s="21"/>
      <c r="Y162" s="172"/>
      <c r="Z162" s="21" t="s">
        <v>163</v>
      </c>
      <c r="AA162" s="22">
        <v>0.115</v>
      </c>
      <c r="AB162" s="22">
        <v>0.19800000000000001</v>
      </c>
      <c r="AC162" s="22">
        <v>0.10299999999999999</v>
      </c>
      <c r="AD162" s="22"/>
      <c r="AE162" s="24"/>
      <c r="AF162" s="24"/>
    </row>
    <row r="163" spans="23:36">
      <c r="X163" s="21"/>
      <c r="Y163" s="172"/>
      <c r="Z163" s="21" t="s">
        <v>10</v>
      </c>
      <c r="AA163" s="22">
        <v>3.7999999999999999E-2</v>
      </c>
      <c r="AB163" s="22">
        <v>2.3E-2</v>
      </c>
      <c r="AC163" s="22">
        <v>5.0999999999999997E-2</v>
      </c>
      <c r="AD163" s="22"/>
      <c r="AE163" s="24"/>
      <c r="AF163" s="24"/>
    </row>
    <row r="164" spans="23:36">
      <c r="X164" s="21"/>
      <c r="Y164" s="172"/>
      <c r="Z164" s="21" t="s">
        <v>5</v>
      </c>
      <c r="AA164" s="22">
        <v>0</v>
      </c>
      <c r="AB164" s="22">
        <v>1.4999999999999999E-2</v>
      </c>
      <c r="AC164" s="22">
        <v>0</v>
      </c>
      <c r="AD164" s="22"/>
      <c r="AE164" s="24"/>
      <c r="AF164" s="24"/>
    </row>
    <row r="165" spans="23:36">
      <c r="X165" s="24"/>
      <c r="Y165" s="24"/>
      <c r="Z165" s="24"/>
      <c r="AI165" s="24"/>
      <c r="AJ165" s="24"/>
    </row>
    <row r="166" spans="23:36"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</row>
    <row r="167" spans="23:36"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</row>
    <row r="168" spans="23:36"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</row>
  </sheetData>
  <mergeCells count="5">
    <mergeCell ref="Y158:Y164"/>
    <mergeCell ref="Y156:Y157"/>
    <mergeCell ref="B2:R2"/>
    <mergeCell ref="A4:I4"/>
    <mergeCell ref="K4:S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ETSEIB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2016-12-20T07:02:49Z</dcterms:modified>
</cp:coreProperties>
</file>